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0"/>
  </bookViews>
  <sheets>
    <sheet name="Avant Propos" sheetId="1" r:id="rId1"/>
    <sheet name="Informations générales" sheetId="2" r:id="rId2"/>
    <sheet name="Questionnaire" sheetId="3" r:id="rId3"/>
    <sheet name="Synthèse" sheetId="4" r:id="rId4"/>
    <sheet name="Résultat détaillé" sheetId="5" r:id="rId5"/>
    <sheet name="AUDITquestionnaire" sheetId="6" state="hidden" r:id="rId6"/>
    <sheet name="AUDITsynthèse" sheetId="7" state="hidden" r:id="rId7"/>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'Questionnaire'!$A$1:$O$109</definedName>
    <definedName name="_xlnm.Print_Area" localSheetId="4">'Résultat détaillé'!$A$1:$H$94</definedName>
  </definedNames>
  <calcPr fullCalcOnLoad="1"/>
</workbook>
</file>

<file path=xl/comments6.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<sst xmlns="http://schemas.openxmlformats.org/spreadsheetml/2006/main" count="613" uniqueCount="281">
  <si>
    <t>Non</t>
  </si>
  <si>
    <t>Risque si :</t>
  </si>
  <si>
    <t>Oui / Non</t>
  </si>
  <si>
    <t>1.1</t>
  </si>
  <si>
    <t xml:space="preserve"> </t>
  </si>
  <si>
    <t>Valeur =</t>
  </si>
  <si>
    <t>1.2</t>
  </si>
  <si>
    <t>1.3</t>
  </si>
  <si>
    <t>1.4</t>
  </si>
  <si>
    <t>1.5</t>
  </si>
  <si>
    <t>2.1</t>
  </si>
  <si>
    <t>2.2</t>
  </si>
  <si>
    <t>3.1</t>
  </si>
  <si>
    <t>3.2</t>
  </si>
  <si>
    <t>3.3</t>
  </si>
  <si>
    <t>Valeur criticité =</t>
  </si>
  <si>
    <t>Eléments de preuve</t>
  </si>
  <si>
    <t>4.1</t>
  </si>
  <si>
    <t>4.2</t>
  </si>
  <si>
    <t>5.1</t>
  </si>
  <si>
    <t>5.2</t>
  </si>
  <si>
    <t>5.3</t>
  </si>
  <si>
    <t>6.1</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</si>
  <si>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</si>
  <si>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</si>
  <si>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</si>
  <si>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</si>
  <si>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</si>
  <si>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</si>
  <si>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</si>
  <si>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</si>
  <si>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</si>
  <si>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</si>
  <si>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</si>
  <si>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</si>
  <si>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</si>
  <si>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</si>
  <si>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</si>
  <si>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r>
      <rPr>
        <b/>
        <sz val="10"/>
        <rFont val="Arial"/>
        <family val="2"/>
      </rPr>
      <t xml:space="preserve">La prise en charge médicamenteuse (PECM) </t>
    </r>
    <r>
      <rPr>
        <sz val="10"/>
        <rFont val="Arial"/>
        <family val="2"/>
      </rPr>
      <t>du patient dans les établissements de santé est un processus complexe qui fait intervenir de nombreux acteurs. Les données des études épidémiologiques disponibles depuis le début des années 2000 ont alerté les autorités de santé et les professionnels sur</t>
    </r>
    <r>
      <rPr>
        <b/>
        <sz val="10"/>
        <rFont val="Arial"/>
        <family val="2"/>
      </rPr>
      <t xml:space="preserve"> l'incidence élevée des accidents iatrogènes </t>
    </r>
    <r>
      <rPr>
        <sz val="10"/>
        <rFont val="Arial"/>
        <family val="2"/>
      </rPr>
      <t>pouvant entraîner des complications graves voire mortelles pour les patients. En effet, les deux grandes études nationales ENEIS sur les événements indésirables graves (EIG) réalisées en 2004 et en 2009 ont révélé que les erreurs liées aux médicaments étaient responsables d’une part importante de ces accidents graves. Ces études ont montré que la moitié des EIG à l’origine d'hospitalisation et le tiers des EIG survenus au cours de l'hospitalisation étaient liés à des erreurs de prescription ou d'administration, à un suivi inadapté du patient ou à l'omission du traitement.</t>
    </r>
  </si>
  <si>
    <r>
      <t xml:space="preserve">Même si les causes apparentes sont souvent des erreurs humaines, toutes les études françaises et étrangères confirment que </t>
    </r>
    <r>
      <rPr>
        <b/>
        <sz val="10"/>
        <rFont val="Arial"/>
        <family val="2"/>
      </rPr>
      <t>plus de 80%</t>
    </r>
    <r>
      <rPr>
        <sz val="10"/>
        <rFont val="Arial"/>
        <family val="2"/>
      </rPr>
      <t xml:space="preserve"> des causes profondes des événements indésirables </t>
    </r>
    <r>
      <rPr>
        <b/>
        <sz val="10"/>
        <rFont val="Arial"/>
        <family val="2"/>
      </rPr>
      <t>sont à rattacher à des défauts d'organisation</t>
    </r>
    <r>
      <rPr>
        <sz val="10"/>
        <rFont val="Arial"/>
        <family val="2"/>
      </rPr>
      <t xml:space="preserve">. La perception du risque est souvent liée à la survenue d’événements graves et médiatisés. Au-delà de ces erreurs, l’ampleur du risque médicamenteux reste mal appréhendée. Fréquents et graves, les accidents sont intolérables quand ils sont évitables, ce qui est le cas dans près de la moitié des EIG médicamenteux. </t>
    </r>
  </si>
  <si>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</si>
  <si>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</si>
  <si>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</si>
  <si>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</si>
  <si>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</si>
  <si>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l'autoévaluation</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</si>
  <si>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</si>
  <si>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</si>
  <si>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</si>
  <si>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</si>
  <si>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</si>
  <si>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</si>
  <si>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</si>
  <si>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</si>
  <si>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r>
      <t xml:space="preserve">&gt;&gt;Votre Grille d'autoévaluation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</si>
  <si>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</si>
  <si>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</si>
  <si>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</si>
  <si>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</si>
  <si>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</si>
  <si>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</si>
  <si>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</si>
  <si>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</si>
  <si>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</si>
  <si>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</si>
  <si>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</si>
  <si>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</si>
  <si>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</si>
  <si>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</si>
  <si>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</si>
  <si>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</si>
  <si>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</si>
  <si>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</si>
  <si>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</si>
  <si>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</si>
  <si>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</si>
  <si>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</si>
  <si>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</si>
  <si>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</si>
  <si>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</si>
  <si>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</si>
  <si>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</si>
  <si>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</si>
  <si>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</si>
  <si>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</si>
  <si>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</si>
  <si>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</si>
  <si>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</si>
  <si>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</si>
  <si>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</si>
  <si>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</si>
  <si>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</si>
  <si>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</si>
  <si>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</si>
  <si>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</si>
  <si>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</si>
  <si>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</si>
  <si>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</si>
  <si>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</si>
  <si>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</si>
  <si>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1. Système assurance qualité</t>
  </si>
  <si>
    <t>Le choix du jour et de l'heure de passage de la commande est-il programmé et optimisé afin de limiter le temps pendant lequel les PST sont hors d’une enceinte thermostatique ?</t>
  </si>
  <si>
    <t>3.4</t>
  </si>
  <si>
    <t>La température de la zone de réception est elle toujours compatible avec les conditions de maintien en température des caisses contenant des PST ?</t>
  </si>
  <si>
    <t>5.4</t>
  </si>
  <si>
    <t>5.5</t>
  </si>
  <si>
    <t>5.6</t>
  </si>
  <si>
    <t>5.7</t>
  </si>
  <si>
    <t>5.8</t>
  </si>
  <si>
    <t>5.9</t>
  </si>
  <si>
    <t>5.10</t>
  </si>
  <si>
    <t>5.11</t>
  </si>
  <si>
    <t>5.12</t>
  </si>
  <si>
    <t>5.13</t>
  </si>
  <si>
    <t>5.14</t>
  </si>
  <si>
    <t>5.15</t>
  </si>
  <si>
    <t>5.16</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</si>
  <si>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</si>
  <si>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Personnes ayant participé à l'élaboration de cette grille :</t>
  </si>
  <si>
    <t xml:space="preserve">Biblio : </t>
  </si>
  <si>
    <t>Cette évaluation est constituée de deux questionnaires : l'un à destination de la pharmacie à usage intérieur (PUI), l'autre à destination des unités de soins (UDS)</t>
  </si>
  <si>
    <t>Sans Objet</t>
  </si>
  <si>
    <t>1.3.1</t>
  </si>
  <si>
    <t>1.3.2</t>
  </si>
  <si>
    <t>1.3.3</t>
  </si>
  <si>
    <t>1.3.4</t>
  </si>
  <si>
    <t>1.3.5</t>
  </si>
  <si>
    <t>1.3.6</t>
  </si>
  <si>
    <t>1.3.7</t>
  </si>
  <si>
    <t>Avez-vous été formé ou sensibilisé sur les effets délétères de la chaleur et du froid, les moyens de transport, logistique, la conduite à tenir en cas de rupture de chaîne du froid ?</t>
  </si>
  <si>
    <t>2. Commande à la pharmacie à usage intérieur (PUI)</t>
  </si>
  <si>
    <t>La commande permet-elle de différencier les PST pour assurer une réception dissociée des autres produits ?</t>
  </si>
  <si>
    <t>Les quantités commandées sont elles adaptées (quantités minimales mais suffisantes), afin de limiter le stock et la durée de conservation dans l'UDS des PST ?</t>
  </si>
  <si>
    <t>Connaissez vous les conditions d'obtention des PST en dehors des heures d'ouverture de la pharmacie ?</t>
  </si>
  <si>
    <t>3. Livraison sur l'UDS</t>
  </si>
  <si>
    <t xml:space="preserve">Un lieu de réception spécifique pour les PST est il identifié dans l'unité de soins ? </t>
  </si>
  <si>
    <t>4. Réception dans l'UDS</t>
  </si>
  <si>
    <t>A chaque réception, les caisses contenant des PST sont-elles vérifiées ? Notamment :</t>
  </si>
  <si>
    <t>6. Retour vers la Pharmacie à usage intérieur (PUI)</t>
  </si>
  <si>
    <t>5. Stockage dans l'unité de soins (UDS)</t>
  </si>
  <si>
    <t>&gt; Processus Maîtrise de la chaine du froid pour médicaments thermosensibles
Questionnaire Unité de soins (UDS)</t>
  </si>
  <si>
    <t>&gt; Processus Maîtrise de la chaine du froid 
pour médicaments thermosensibles
Questionnaire Unité de soins (UDS)</t>
  </si>
  <si>
    <t>2.3</t>
  </si>
  <si>
    <t>2.4</t>
  </si>
  <si>
    <t>1.5.1</t>
  </si>
  <si>
    <t>1.5.2</t>
  </si>
  <si>
    <t>1.5.3</t>
  </si>
  <si>
    <t>1.5.4</t>
  </si>
  <si>
    <t>1.5.5</t>
  </si>
  <si>
    <t>1.6</t>
  </si>
  <si>
    <t>Connaissez vous:</t>
  </si>
  <si>
    <t>les modalités de commande des PST?</t>
  </si>
  <si>
    <t>les modalités d'acheminement des PST entre la PUI et les UDS?</t>
  </si>
  <si>
    <t>les modalités de stockage dans PST dans l'UDS?</t>
  </si>
  <si>
    <t>les modalités d'entretien (nettoyage, dégivrage) des réfrigérateurs et congélateurs?</t>
  </si>
  <si>
    <t>les modalités de maintenance (par le service technique) des réfrigérateurs et congélateurs?</t>
  </si>
  <si>
    <t>les conduites à tenir lors de rupture de la chaine du froid (dont quarantaine jusqu'à prise de décision)?</t>
  </si>
  <si>
    <t>Des évaluations régulières du respect de la chaine du froid sont elles réalisées sur votre UDS ? Notamment:</t>
  </si>
  <si>
    <t>l'archivage des documents de traçabilité (maintenance, entretien, suivi des T°, fiches d'incidents, …)</t>
  </si>
  <si>
    <t>sur l'acheminement?</t>
  </si>
  <si>
    <t>sur la réception?</t>
  </si>
  <si>
    <t>sur le stockage?</t>
  </si>
  <si>
    <t>1.3.8</t>
  </si>
  <si>
    <t>1.3.9</t>
  </si>
  <si>
    <t>1.5.6</t>
  </si>
  <si>
    <t>Respectez-vous les heures de livraison des PST ?</t>
  </si>
  <si>
    <t>A chaque réception, les caisses contenant des PST sont-elles traitées en priorité?</t>
  </si>
  <si>
    <t xml:space="preserve">       pour la traçabilité des date et heure de la réception et du rangement des PST dans l’enceinte thermostatique?</t>
  </si>
  <si>
    <t>pour la conformité de l'emballage (absence de choc, propre) ?</t>
  </si>
  <si>
    <t xml:space="preserve">       pour l'identification de la personne ayant effectué l’opération de réception?</t>
  </si>
  <si>
    <t>L'emplacement de l'enceinte est elle adaptée (éloignée d’une source de chaleur, non exposée directement aux rayons du soleil, écartée du mur)?</t>
  </si>
  <si>
    <t>Les emballages tertiaires (cartons, films plastiques, …) sont ils éliminés avant rangement dans l'enceinte?</t>
  </si>
  <si>
    <t>La quantité de PST stockés est elle adaptée (répartition homogène permettant une libre circulation de l'air)?</t>
  </si>
  <si>
    <t>Les PST sont ils rangés à distance des parois et des zones de variation trop importante de T° (porte)?</t>
  </si>
  <si>
    <t>La prise électrique des réfrigérateurs et congélateurs est-elle identifiée par l’indication « ne pas débrancher »?</t>
  </si>
  <si>
    <t>pour le nettoyage mensuel?</t>
  </si>
  <si>
    <t>pour le dégivrage à périodicité définie?</t>
  </si>
  <si>
    <t>Les emballages réfrigérant sont ils retirés avant stockage dans l'enceinte frigorifique?</t>
  </si>
  <si>
    <t>5.10.1</t>
  </si>
  <si>
    <t>Les incidents et les interventions sont-ils notés et archivés?</t>
  </si>
  <si>
    <t>Les clayettes (supports) de rangement sont-elles ajourées?</t>
  </si>
  <si>
    <t>La gestion des retours en cas de fin de traitement ou d'arrêt est-elle organisée?</t>
  </si>
  <si>
    <t>1.3.10</t>
  </si>
  <si>
    <t>Les circuits aller et retour des PST sont ils dissociés?</t>
  </si>
  <si>
    <t>les modalités de retour des PST inutilisés à la PUI?</t>
  </si>
  <si>
    <t>4.3</t>
  </si>
  <si>
    <t>4.3.1</t>
  </si>
  <si>
    <t>4.3.2</t>
  </si>
  <si>
    <t>4.3.3</t>
  </si>
  <si>
    <t>4.3.4</t>
  </si>
  <si>
    <t>pour le respect des conditions de température lors du transport? (si un système d’enregistrement est fourni)</t>
  </si>
  <si>
    <t>Connaissez vous les règles de gestion des produits de santé soumis à la chaîne du froid (PST) dans l'établissement?</t>
  </si>
  <si>
    <t>Les règles organisant la disponibilité et la détention des PST dans l'unité de soins sont elles facilement accessibles, dans votre UDS (classeur ou information en ligne)?</t>
  </si>
  <si>
    <t>sur la commande?</t>
  </si>
  <si>
    <t xml:space="preserve">         le dispositif de surveillance est-il contrôlé au moins une fois par an (par sonde qualifié pour étalonnage)?</t>
  </si>
  <si>
    <t xml:space="preserve">         le dispositif de surveillance est-il contrôlé au moins une fois par an (sonde qualifiée pour étalonnage)?</t>
  </si>
  <si>
    <t>sur la maintenance ?</t>
  </si>
  <si>
    <t>sur l'entretien?</t>
  </si>
  <si>
    <t>1.5.7</t>
  </si>
  <si>
    <t>sur la maintenance?</t>
  </si>
  <si>
    <t>Prendre connaissance,  auprès de la PUI de la procédure institutionnelle relative à la gestion des PST et la mettre en œuvre,</t>
  </si>
  <si>
    <t>Les règles organisant la disponibilité et la détention des PST dans l'UDS sont elles facilement accessibles (classeur ou information en ligne)?</t>
  </si>
  <si>
    <t>S'informer des personnes responsables des PST à chaque étape de leur circuit.</t>
  </si>
  <si>
    <t>S'informer et mettre en œuvre les modalités de commande des PST.</t>
  </si>
  <si>
    <t>S'informer et mettre en œuvre les modalités d'acheminement des PST.</t>
  </si>
  <si>
    <t>S'informer et mettre en œuvre les modalités de prise en charge des PST.</t>
  </si>
  <si>
    <t>S'informer et mettre en œuvre les modalités de stockage des PST.</t>
  </si>
  <si>
    <t>S'informer et mettre en œuvre les modalités de retour des PST inutilisés.</t>
  </si>
  <si>
    <t>S'informer et mettre en œuvre les modalités de maintenance des réfrigérateurs et des congélateurs.</t>
  </si>
  <si>
    <t>S'informer et mettre en œuvre les modalités d'entretien des réfrigérateurs et des congélateurs.</t>
  </si>
  <si>
    <t>S'informer et mettre en œuvre la conduite à tenir lors de rupture de la chaine du froid.</t>
  </si>
  <si>
    <t>S'informer et mettre en œuvre les modalités d'archivage des documents de traçabilité.</t>
  </si>
  <si>
    <t>Disposer d'une version papier ou électronique actualisée d'une base documentaire sur les conditions de conservation des PST et la consulter.  Pour cela, travailler en collaboration avec la PUI.</t>
  </si>
  <si>
    <t>les conduites à tenir lors de rupture de la chaine du froid (dont la quarantaine jusqu'à prise de décision)?</t>
  </si>
  <si>
    <t>Inciter le personnel de l'UDS à s'informer et se former sur la problématique représentée par la rupture de la chaine du froid.</t>
  </si>
  <si>
    <t>Lorsque c'est possible, organiser la commande des PST pour assurer leur réception et leur prise en charge rapide.</t>
  </si>
  <si>
    <t>S'assurer que les PST sont commandés en quantité strictement nécessaire pouir éviter un surstockage. Pour cela, disposer d'une liste, où pour chaque produit en dotation, une quantité minimale et maximale est fixée (en collaboration avec la PUI).</t>
  </si>
  <si>
    <t>S'informer et formaliser, avec la PUI,  les modalités de commande des PST en dehors des horaires d'ouverture de la PUI.</t>
  </si>
  <si>
    <t>Connaissez vous les conditions d'obtention des PST en dehors des heures d'ouverture de la PUI?</t>
  </si>
  <si>
    <t>S'assurer que le signalitique spécifique des caisses contenant les PST permette un repérage rapide pour un traitement en priorité.</t>
  </si>
  <si>
    <t>Organiser l'UDS pour s'assurer de la réception des PST au moment de leur livraison (ex: appel, bip  ou sonette du livreur lorsqu'il arrive dans l'UDS).</t>
  </si>
  <si>
    <t>S'assurer que le lieu de réception spécifique pour les PST est compatible avec les conditions de maintien en température des caisses contenant les PST. (ex: mesurer la T°C de la pièce , PST loins d'une source d'humidité, et de chaleur).</t>
  </si>
  <si>
    <t>Identifier un lieu de réception spécifique pour les PST: pièce dédiée ou lieu identifié (ex: panneau sur le coin d'une paillasse).</t>
  </si>
  <si>
    <t>Organiser la réception des PST pour prendre le temps de vérifier les critères de conformité de l'acheminement et de les tracer.</t>
  </si>
  <si>
    <t>Déplacer l'enceinte pour adapter les conditions nécessaires à son bon fonctionnement.</t>
  </si>
  <si>
    <t>Prévoir un autre lieu de stockage pour les produits autres que les PST.</t>
  </si>
  <si>
    <t>Pour garantir une bonne conservation des PST dans l'enceinte thermostatique, tout emballage doit être retiré.</t>
  </si>
  <si>
    <t>Pour garantir une bonne conservation des PST dans l'enceinte thermostatique, limiter le stockage pour permettre une bonne circulation de l'air.</t>
  </si>
  <si>
    <t>Pour garantir une bonne conservation des PST dans l'enceinte thermostatique, la porte ainsi que le bac à légumes ne doivent pas stocker de PST.</t>
  </si>
  <si>
    <t>Pour garantir une bonne conservation des PST dans l'enceinte thermostatique, utiliser des clayettes ajourées pour permettre une bonne circulation de l'air.</t>
  </si>
  <si>
    <t>Equiper les enceintes, avec l'apui de la PUI,  d’un dispositif de surveillance quotidienne de la température.</t>
  </si>
  <si>
    <t>Organiser le contrôle du  dispositif de surveillance au moins une fois par an, avec l 'appui de la PUI.</t>
  </si>
  <si>
    <t>Traçé quotidiennement (manuellement ou par un dispositif automatique), les températures des enceintes frigotifiques.</t>
  </si>
  <si>
    <t>Suivre quotidiennement la température pour surveiller les excursions de température.</t>
  </si>
  <si>
    <t>Equiper les enceintes, avec l'appui de la PUI,  d'une alarme visuelle et sonore, permettant d'être averti en temps réel d'une excursion de température même en cas de coupure de courant.</t>
  </si>
  <si>
    <t>Mettre en place une étiquette identifiée « ne pas débrancher » sur les réfrigérateurs et les congélateurs.</t>
  </si>
  <si>
    <t>Formaliser par une procédure le nettoyage mensuel des enceintes thermostatiques.</t>
  </si>
  <si>
    <t>Formaliser par une procédure le dégivrage des congélateurs.</t>
  </si>
  <si>
    <t>Formaliser par une procédure, avec l'appui de la PUI,  la gestion des péremptions.</t>
  </si>
  <si>
    <t>Formaliser par une procédure, avec l'appui de la PUI,  la gestion des retours des PST.</t>
  </si>
  <si>
    <t>S'organiser pour dissocier les allers et retours des PST.</t>
  </si>
  <si>
    <t>Sensibiliser le personnel de l'UDS à tracer les incidents survenus avec les enceintes thermostatiques et à en informer la PUI.</t>
  </si>
  <si>
    <t>L'organisation de la commande permet-elle de différencier les PST pour assurer une réception dissociée des autres produits ?</t>
  </si>
  <si>
    <t>S'assurer de l'accessibilité  des règles de disponibilités et de détention des PST dans l'UDS en choisissant le support d'information le mieux adapté.</t>
  </si>
  <si>
    <t>Organiser avec la PUI les commandes  des PST des autres produits  pour assurer une réception dissociée</t>
  </si>
  <si>
    <t>les personnes responsables, à chaque étape, de la réception à l'administration des PST?</t>
  </si>
  <si>
    <t>Les réfrigérateurs sont ils raccordés au système de secours en cas de panne d'électricité?</t>
  </si>
  <si>
    <t>les personnes responsables à chaque étape de la réception à l'administration des PST?</t>
  </si>
  <si>
    <t>les modalités de réception des PST dans les UDS?</t>
  </si>
  <si>
    <t>Inciter le personnel de l'UDS à s'informer et se former sur la problématique du respect de la chaine du froid à toute les étapes de la prise en charge des PST.</t>
  </si>
  <si>
    <t>Les horaires de livraison sont ils adaptés à l'activité de soins?</t>
  </si>
  <si>
    <t>A chaque réception, les caisses contenant des PST sont-elles repérées (étiquettage)?</t>
  </si>
  <si>
    <t>5.9.1</t>
  </si>
  <si>
    <t>5.14.1</t>
  </si>
  <si>
    <t>5.14.2</t>
  </si>
  <si>
    <t>L’enceinte est-elle équipée d’une alarme visuelle et/ou sonore (en cas de T° en dehors de +2°C et +8°C) éventuellement alarme autonome et reportée?</t>
  </si>
  <si>
    <t>Le contenu est-il exclusivement réservé au stockage des PST (ex: pas de denrées alimentaires, liquides biologiques)?</t>
  </si>
  <si>
    <t>Le contenu est-il exclusivement réservé au stockage des PST (ex : pas de denrées alimentaires, liquides biologiques)?</t>
  </si>
  <si>
    <t>pour l'identification de la personne ayant effectué l’opération de réception?</t>
  </si>
  <si>
    <t>pour la traçabilité des date et heure de la réception et du rangement des PST dans l’enceinte thermostatique?</t>
  </si>
  <si>
    <t>6.2</t>
  </si>
  <si>
    <t>Un entretien régulier des enceintes est-il programmé et tracé? Notamment:</t>
  </si>
  <si>
    <t>Adapter les horaires de livraison dans les UDS au regard de l'activité de soins</t>
  </si>
  <si>
    <t>Grilles issues des travaux "Médiéval" de l'OMéDIT Paca Corse</t>
  </si>
  <si>
    <t>CH Régional</t>
  </si>
  <si>
    <t>abcd</t>
  </si>
  <si>
    <t>Bonnes Pratiques de Distribution (européennes; 2014)
Commission mixte SFSTP/AFF:   Guide Pratique: Chaîne du froid du médicament (2008)
Ordre National des Pharmaciens:   Recommandations de gestion des produits de santé soumis à la chaîne du froid entre +2°C et +8°C à l’officine (déc. 2009 et oct. 2012)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t>
  </si>
  <si>
    <t>Utilisez vous dans votre UDS, une base documentaire (ex: listing sur les conditions de conservation habituelles - conduites à tenir) mise à jour régulièrement sur les conditions de conservation des PST (sur intranet ou format papier…)?</t>
  </si>
  <si>
    <t>sur les fiches d'évènements indésirables?</t>
  </si>
  <si>
    <t>sur les  fiches d'évènements indésirables?</t>
  </si>
  <si>
    <r>
      <t xml:space="preserve">Prévoir dans le plan de financement l'achat d'enceintes thermostatiques à froid ventilé. </t>
    </r>
    <r>
      <rPr>
        <sz val="10"/>
        <color indexed="53"/>
        <rFont val="Arial"/>
        <family val="2"/>
      </rPr>
      <t>Si ce n'est pas possible, s'assurer, par une cartographie des tempértures rigoureuses et des contrôles adaptés, que les médicaments sont bien conservés</t>
    </r>
  </si>
  <si>
    <r>
      <t xml:space="preserve">Prévoir de raccorder les réfrigérateurs système de secours en cas de panne d'électricité. Le groupe électrogène ou l'onduleur doivent prendre le relai. </t>
    </r>
    <r>
      <rPr>
        <sz val="10"/>
        <color indexed="53"/>
        <rFont val="Arial"/>
        <family val="2"/>
      </rPr>
      <t>En cas de dysfonctionenment de l'enceinte de stockage des PST dans l'UDS, prévoir une solution de secours .</t>
    </r>
  </si>
  <si>
    <t>L'UDS est-elle équipée d’un réfrigérateur à froid ventilé?</t>
  </si>
  <si>
    <r>
      <t>L’enceinte est-elle équipée d’un</t>
    </r>
    <r>
      <rPr>
        <b/>
        <sz val="8"/>
        <color indexed="62"/>
        <rFont val="Arial"/>
        <family val="2"/>
      </rPr>
      <t xml:space="preserve"> dispositif de surveillance</t>
    </r>
    <r>
      <rPr>
        <sz val="8"/>
        <color indexed="62"/>
        <rFont val="Arial"/>
        <family val="2"/>
      </rPr>
      <t xml:space="preserve"> continue de la température ?</t>
    </r>
  </si>
  <si>
    <r>
      <t xml:space="preserve">L’enceinte est-elle équipée d’un </t>
    </r>
    <r>
      <rPr>
        <b/>
        <sz val="8"/>
        <color indexed="62"/>
        <rFont val="Arial"/>
        <family val="2"/>
      </rPr>
      <t>dispositif de surveillance</t>
    </r>
    <r>
      <rPr>
        <sz val="8"/>
        <color indexed="62"/>
        <rFont val="Arial"/>
        <family val="2"/>
      </rPr>
      <t xml:space="preserve"> continue de la température ?</t>
    </r>
  </si>
  <si>
    <r>
      <t>Existe-t-il un</t>
    </r>
    <r>
      <rPr>
        <b/>
        <sz val="8"/>
        <color indexed="62"/>
        <rFont val="Arial"/>
        <family val="2"/>
      </rPr>
      <t xml:space="preserve"> système d’enregistrement</t>
    </r>
    <r>
      <rPr>
        <sz val="8"/>
        <color indexed="62"/>
        <rFont val="Arial"/>
        <family val="2"/>
      </rPr>
      <t xml:space="preserve"> en continu de la température des réfrigérateurs de l'UDS?</t>
    </r>
  </si>
  <si>
    <t xml:space="preserve">        réalisez vous une vérification quotidienne de la température? (a minima 1 fois par jour)</t>
  </si>
  <si>
    <t xml:space="preserve">        réalisez vous une vérification quotidienne de la température?  (a minima 1 fois par jour)</t>
  </si>
  <si>
    <t>Existe t-il une gestion des péremptions à périodicité définie? (a minima 2 fois par an)</t>
  </si>
  <si>
    <t>Existe t-il une gestion des péremptions à périodicité définie?  (a minima 2 fois par an)</t>
  </si>
  <si>
    <t>Agnès Bobay Madic, Dominique Guérard, Claudine Hecquard, Sophie Krug, Agathe Perdriel, Guillaume Saint Lorant, Lucile Cochard, Alain Henry, Céline Bouglé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</si>
</sst>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8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strike/>
      <sz val="10"/>
      <name val="Arial"/>
      <family val="2"/>
    </font>
    <font>
      <sz val="10"/>
      <color indexed="8"/>
      <name val="Calibri"/>
      <family val="2"/>
    </font>
    <font>
      <b/>
      <sz val="10"/>
      <color indexed="56"/>
      <name val="Calibri"/>
      <family val="2"/>
    </font>
    <font>
      <sz val="7.1"/>
      <color indexed="8"/>
      <name val="Calibri"/>
      <family val="2"/>
    </font>
    <font>
      <sz val="8"/>
      <color indexed="62"/>
      <name val="Arial"/>
      <family val="2"/>
    </font>
    <font>
      <sz val="10"/>
      <color indexed="53"/>
      <name val="Arial"/>
      <family val="2"/>
    </font>
    <font>
      <b/>
      <sz val="8"/>
      <color indexed="62"/>
      <name val="Arial"/>
      <family val="2"/>
    </font>
    <font>
      <u val="single"/>
      <sz val="8"/>
      <color indexed="12"/>
      <name val="Arial"/>
      <family val="2"/>
    </font>
    <font>
      <u val="single"/>
      <sz val="8"/>
      <color indexed="20"/>
      <name val="Arial"/>
      <family val="2"/>
    </font>
    <font>
      <b/>
      <sz val="14"/>
      <color indexed="9"/>
      <name val="Arial"/>
      <family val="2"/>
    </font>
    <font>
      <sz val="10"/>
      <color indexed="9"/>
      <name val="Arial"/>
      <family val="2"/>
    </font>
    <font>
      <sz val="10"/>
      <color indexed="24"/>
      <name val="Arial"/>
      <family val="2"/>
    </font>
    <font>
      <b/>
      <sz val="11"/>
      <color indexed="9"/>
      <name val="Arial"/>
      <family val="2"/>
    </font>
    <font>
      <b/>
      <sz val="10"/>
      <color indexed="24"/>
      <name val="Arial"/>
      <family val="2"/>
    </font>
    <font>
      <i/>
      <sz val="20"/>
      <color indexed="22"/>
      <name val="Arial"/>
      <family val="2"/>
    </font>
    <font>
      <sz val="8"/>
      <color indexed="56"/>
      <name val="Arial"/>
      <family val="2"/>
    </font>
    <font>
      <b/>
      <sz val="9"/>
      <color indexed="10"/>
      <name val="Arial"/>
      <family val="2"/>
    </font>
    <font>
      <b/>
      <i/>
      <sz val="8"/>
      <color indexed="10"/>
      <name val="Arial"/>
      <family val="2"/>
    </font>
    <font>
      <sz val="10"/>
      <color indexed="62"/>
      <name val="Arial"/>
      <family val="2"/>
    </font>
    <font>
      <sz val="10"/>
      <color indexed="10"/>
      <name val="Arial"/>
      <family val="2"/>
    </font>
    <font>
      <b/>
      <sz val="10"/>
      <color indexed="53"/>
      <name val="Arial"/>
      <family val="2"/>
    </font>
    <font>
      <sz val="8"/>
      <color indexed="53"/>
      <name val="Arial"/>
      <family val="2"/>
    </font>
    <font>
      <sz val="8"/>
      <color indexed="62"/>
      <name val="Cambria"/>
      <family val="1"/>
    </font>
    <font>
      <sz val="10"/>
      <color indexed="56"/>
      <name val="Arial"/>
      <family val="2"/>
    </font>
    <font>
      <u val="single"/>
      <sz val="8"/>
      <color theme="10"/>
      <name val="Arial"/>
      <family val="2"/>
    </font>
    <font>
      <u val="single"/>
      <sz val="8"/>
      <color theme="11"/>
      <name val="Arial"/>
      <family val="2"/>
    </font>
    <font>
      <b/>
      <sz val="14"/>
      <color theme="0"/>
      <name val="Arial"/>
      <family val="2"/>
    </font>
    <font>
      <sz val="10"/>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i/>
      <sz val="20"/>
      <color theme="0" tint="-0.24997000396251678"/>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sz val="9"/>
      <color rgb="FFFF0000"/>
      <name val="Arial"/>
      <family val="2"/>
    </font>
    <font>
      <b/>
      <i/>
      <sz val="8"/>
      <color rgb="FFFF0000"/>
      <name val="Arial"/>
      <family val="2"/>
    </font>
    <font>
      <sz val="8"/>
      <color theme="3"/>
      <name val="Arial"/>
      <family val="2"/>
    </font>
    <font>
      <sz val="10"/>
      <color theme="3"/>
      <name val="Arial"/>
      <family val="2"/>
    </font>
    <font>
      <sz val="10"/>
      <color rgb="FFFF0000"/>
      <name val="Arial"/>
      <family val="2"/>
    </font>
    <font>
      <b/>
      <sz val="10"/>
      <color theme="9"/>
      <name val="Arial"/>
      <family val="2"/>
    </font>
    <font>
      <sz val="8"/>
      <color theme="9"/>
      <name val="Arial"/>
      <family val="2"/>
    </font>
    <font>
      <sz val="10"/>
      <color rgb="FF002060"/>
      <name val="Arial"/>
      <family val="2"/>
    </font>
    <font>
      <sz val="8"/>
      <color rgb="FF1F497D"/>
      <name val="Cambria"/>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70C0"/>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99">
    <xf numFmtId="0" fontId="0" fillId="0" borderId="0" xfId="0" applyAlignment="1">
      <alignment/>
    </xf>
    <xf numFmtId="0" fontId="62" fillId="0" borderId="0" xfId="0" applyFont="1" applyFill="1" applyAlignment="1">
      <alignment horizontal="left" vertical="center"/>
    </xf>
    <xf numFmtId="0" fontId="63"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62" fillId="24" borderId="0" xfId="0" applyFont="1" applyFill="1" applyAlignment="1">
      <alignment/>
    </xf>
    <xf numFmtId="0" fontId="18" fillId="25" borderId="3" xfId="53" applyFont="1" applyFill="1" applyBorder="1" applyAlignment="1" applyProtection="1">
      <alignment horizontal="center" vertical="center" wrapText="1"/>
      <protection locked="0"/>
    </xf>
    <xf numFmtId="0" fontId="22" fillId="25" borderId="0" xfId="0" applyFont="1" applyFill="1" applyAlignment="1">
      <alignment horizontal="justify" vertical="center" wrapText="1"/>
    </xf>
    <xf numFmtId="0" fontId="0" fillId="0" borderId="10" xfId="0" applyBorder="1" applyAlignment="1">
      <alignment/>
    </xf>
    <xf numFmtId="0" fontId="0" fillId="26" borderId="0" xfId="0" applyFill="1" applyAlignment="1">
      <alignment/>
    </xf>
    <xf numFmtId="0" fontId="62" fillId="26" borderId="0" xfId="0" applyFont="1" applyFill="1" applyAlignment="1">
      <alignment/>
    </xf>
    <xf numFmtId="0" fontId="64" fillId="0" borderId="0" xfId="0" applyFont="1" applyFill="1" applyAlignment="1">
      <alignment/>
    </xf>
    <xf numFmtId="14" fontId="0" fillId="0" borderId="10" xfId="0" applyNumberFormat="1" applyBorder="1" applyAlignment="1">
      <alignment/>
    </xf>
    <xf numFmtId="0" fontId="18" fillId="25" borderId="11" xfId="53" applyFont="1" applyFill="1" applyBorder="1" applyAlignment="1" applyProtection="1">
      <alignment horizontal="center" vertical="center" wrapText="1"/>
      <protection locked="0"/>
    </xf>
    <xf numFmtId="0" fontId="18" fillId="0" borderId="11" xfId="53" applyFont="1" applyFill="1" applyBorder="1" applyAlignment="1" applyProtection="1">
      <alignment horizontal="center" vertical="center" wrapText="1"/>
      <protection locked="0"/>
    </xf>
    <xf numFmtId="0" fontId="62" fillId="27" borderId="0" xfId="0" applyFont="1" applyFill="1" applyAlignment="1">
      <alignment vertical="center"/>
    </xf>
    <xf numFmtId="10" fontId="19" fillId="27" borderId="0" xfId="54"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65" fillId="0" borderId="13" xfId="0" applyFont="1" applyBorder="1" applyAlignment="1">
      <alignment horizontal="center" vertical="center"/>
    </xf>
    <xf numFmtId="0" fontId="26" fillId="0" borderId="14" xfId="0" applyFont="1" applyBorder="1" applyAlignment="1">
      <alignment vertical="center"/>
    </xf>
    <xf numFmtId="9" fontId="19" fillId="22" borderId="0" xfId="54" applyNumberFormat="1" applyFont="1" applyFill="1" applyAlignment="1" applyProtection="1">
      <alignment vertical="center"/>
      <protection/>
    </xf>
    <xf numFmtId="9" fontId="65" fillId="0" borderId="13" xfId="0" applyNumberFormat="1" applyFont="1" applyBorder="1" applyAlignment="1">
      <alignment horizontal="center" vertical="center"/>
    </xf>
    <xf numFmtId="9" fontId="66" fillId="0" borderId="12" xfId="0" applyNumberFormat="1" applyFont="1" applyFill="1" applyBorder="1" applyAlignment="1">
      <alignment horizontal="center" vertical="center" shrinkToFit="1"/>
    </xf>
    <xf numFmtId="0" fontId="0" fillId="0" borderId="0" xfId="52">
      <alignment/>
      <protection/>
    </xf>
    <xf numFmtId="0" fontId="62" fillId="24" borderId="0" xfId="52" applyFont="1" applyFill="1">
      <alignment/>
      <protection/>
    </xf>
    <xf numFmtId="0" fontId="27" fillId="0" borderId="0" xfId="52" applyFont="1" applyAlignment="1">
      <alignment vertical="center"/>
      <protection/>
    </xf>
    <xf numFmtId="0" fontId="0" fillId="0" borderId="0" xfId="52" applyFont="1" applyAlignment="1">
      <alignment vertical="center"/>
      <protection/>
    </xf>
    <xf numFmtId="0" fontId="0" fillId="0" borderId="0" xfId="52" applyAlignment="1">
      <alignment vertical="center"/>
      <protection/>
    </xf>
    <xf numFmtId="0" fontId="64" fillId="0" borderId="0" xfId="52" applyFont="1" applyFill="1">
      <alignment/>
      <protection/>
    </xf>
    <xf numFmtId="0" fontId="63" fillId="0" borderId="0" xfId="52" applyFont="1" applyFill="1" applyAlignment="1">
      <alignment vertical="center" shrinkToFit="1"/>
      <protection/>
    </xf>
    <xf numFmtId="0" fontId="0" fillId="0" borderId="0" xfId="52" applyFont="1">
      <alignment/>
      <protection/>
    </xf>
    <xf numFmtId="0" fontId="26" fillId="0" borderId="15" xfId="52" applyFont="1" applyBorder="1" applyAlignment="1">
      <alignment horizontal="center" vertical="center"/>
      <protection/>
    </xf>
    <xf numFmtId="0" fontId="67" fillId="26" borderId="0" xfId="52" applyFont="1" applyFill="1" applyAlignment="1">
      <alignment horizontal="left" vertical="center"/>
      <protection/>
    </xf>
    <xf numFmtId="0" fontId="26" fillId="0" borderId="15" xfId="52" applyFont="1" applyBorder="1" applyAlignment="1">
      <alignment horizontal="center"/>
      <protection/>
    </xf>
    <xf numFmtId="0" fontId="0" fillId="0" borderId="0" xfId="52" applyFont="1" applyFill="1">
      <alignment/>
      <protection/>
    </xf>
    <xf numFmtId="0" fontId="26" fillId="0" borderId="16" xfId="52" applyFont="1" applyBorder="1" applyAlignment="1">
      <alignment vertical="center"/>
      <protection/>
    </xf>
    <xf numFmtId="9" fontId="68" fillId="0" borderId="17" xfId="0" applyNumberFormat="1" applyFont="1" applyBorder="1" applyAlignment="1">
      <alignment horizontal="center" vertical="center"/>
    </xf>
    <xf numFmtId="10" fontId="0" fillId="0" borderId="0" xfId="52" applyNumberFormat="1" applyAlignment="1">
      <alignment vertical="center"/>
      <protection/>
    </xf>
    <xf numFmtId="9" fontId="65" fillId="0" borderId="18" xfId="0" applyNumberFormat="1" applyFont="1" applyBorder="1" applyAlignment="1">
      <alignment horizontal="center" vertical="center"/>
    </xf>
    <xf numFmtId="0" fontId="0" fillId="25" borderId="19" xfId="0" applyFill="1" applyBorder="1" applyAlignment="1" applyProtection="1">
      <alignment/>
      <protection locked="0"/>
    </xf>
    <xf numFmtId="0" fontId="0" fillId="25" borderId="20"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2" fillId="24" borderId="0" xfId="0" applyFont="1" applyFill="1" applyAlignment="1" applyProtection="1">
      <alignment/>
      <protection/>
    </xf>
    <xf numFmtId="0" fontId="28" fillId="0" borderId="0" xfId="0" applyFont="1" applyAlignment="1" applyProtection="1">
      <alignment vertical="center"/>
      <protection/>
    </xf>
    <xf numFmtId="0" fontId="69" fillId="0" borderId="0" xfId="0" applyFont="1" applyAlignment="1" applyProtection="1">
      <alignment vertical="center"/>
      <protection/>
    </xf>
    <xf numFmtId="0" fontId="62" fillId="26" borderId="0" xfId="0" applyFont="1" applyFill="1" applyAlignment="1" applyProtection="1">
      <alignment horizontal="left" vertical="center"/>
      <protection/>
    </xf>
    <xf numFmtId="0" fontId="63" fillId="26" borderId="0" xfId="0" applyFont="1" applyFill="1" applyAlignment="1" applyProtection="1">
      <alignment vertical="center" shrinkToFit="1"/>
      <protection/>
    </xf>
    <xf numFmtId="0" fontId="63" fillId="0" borderId="0" xfId="0" applyFont="1" applyFill="1" applyAlignment="1" applyProtection="1">
      <alignment vertical="center" shrinkToFit="1"/>
      <protection/>
    </xf>
    <xf numFmtId="0" fontId="62" fillId="0" borderId="0" xfId="0" applyFont="1" applyFill="1" applyAlignment="1" applyProtection="1">
      <alignment horizontal="left" vertical="center"/>
      <protection/>
    </xf>
    <xf numFmtId="0" fontId="0" fillId="24" borderId="0" xfId="0" applyFill="1" applyAlignment="1" applyProtection="1">
      <alignment/>
      <protection/>
    </xf>
    <xf numFmtId="0" fontId="70" fillId="24" borderId="0" xfId="0" applyFont="1" applyFill="1" applyAlignment="1" applyProtection="1">
      <alignment horizontal="center"/>
      <protection/>
    </xf>
    <xf numFmtId="0" fontId="0" fillId="0" borderId="0" xfId="0" applyFont="1" applyAlignment="1" applyProtection="1">
      <alignment/>
      <protection/>
    </xf>
    <xf numFmtId="0" fontId="70"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71" fillId="25" borderId="0" xfId="0" applyFont="1" applyFill="1" applyAlignment="1" applyProtection="1">
      <alignment vertical="center"/>
      <protection/>
    </xf>
    <xf numFmtId="0" fontId="72" fillId="25" borderId="0" xfId="0" applyFont="1" applyFill="1" applyAlignment="1" applyProtection="1">
      <alignment horizontal="justify" vertical="center" wrapText="1"/>
      <protection/>
    </xf>
    <xf numFmtId="0" fontId="0" fillId="25" borderId="0" xfId="0" applyFill="1" applyAlignment="1" applyProtection="1">
      <alignment/>
      <protection/>
    </xf>
    <xf numFmtId="0" fontId="71"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73" fillId="25"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70" fillId="26" borderId="0" xfId="0" applyFont="1" applyFill="1" applyAlignment="1" applyProtection="1">
      <alignment vertical="center"/>
      <protection/>
    </xf>
    <xf numFmtId="0" fontId="63" fillId="26" borderId="0" xfId="0" applyFont="1" applyFill="1" applyAlignment="1" applyProtection="1">
      <alignment vertical="center"/>
      <protection/>
    </xf>
    <xf numFmtId="0" fontId="26" fillId="25" borderId="0" xfId="0" applyFont="1" applyFill="1" applyAlignment="1" applyProtection="1">
      <alignment horizontal="center"/>
      <protection/>
    </xf>
    <xf numFmtId="0" fontId="0" fillId="25" borderId="20" xfId="0" applyFill="1" applyBorder="1" applyAlignment="1" applyProtection="1">
      <alignment/>
      <protection/>
    </xf>
    <xf numFmtId="0" fontId="0" fillId="0" borderId="10" xfId="52" applyBorder="1" applyAlignment="1">
      <alignment horizontal="right"/>
      <protection/>
    </xf>
    <xf numFmtId="14" fontId="0" fillId="0" borderId="10" xfId="52" applyNumberFormat="1" applyBorder="1" applyAlignment="1">
      <alignment horizontal="right"/>
      <protection/>
    </xf>
    <xf numFmtId="0" fontId="62" fillId="26" borderId="0" xfId="0" applyFont="1" applyFill="1" applyAlignment="1" applyProtection="1">
      <alignment/>
      <protection/>
    </xf>
    <xf numFmtId="0" fontId="24" fillId="26" borderId="0" xfId="0" applyFont="1" applyFill="1" applyAlignment="1" applyProtection="1">
      <alignment/>
      <protection/>
    </xf>
    <xf numFmtId="0" fontId="64" fillId="0" borderId="0" xfId="0" applyFont="1" applyFill="1" applyAlignment="1" applyProtection="1">
      <alignment/>
      <protection/>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62" fillId="27" borderId="0" xfId="0" applyFont="1" applyFill="1" applyAlignment="1" applyProtection="1">
      <alignment vertical="center"/>
      <protection/>
    </xf>
    <xf numFmtId="0" fontId="63" fillId="27" borderId="21" xfId="0" applyFont="1" applyFill="1" applyBorder="1" applyAlignment="1" applyProtection="1">
      <alignment vertical="center" shrinkToFit="1"/>
      <protection/>
    </xf>
    <xf numFmtId="0" fontId="70" fillId="27" borderId="22" xfId="0" applyFont="1" applyFill="1" applyBorder="1" applyAlignment="1" applyProtection="1">
      <alignment horizontal="center"/>
      <protection/>
    </xf>
    <xf numFmtId="0" fontId="70" fillId="24" borderId="23" xfId="0" applyFont="1" applyFill="1" applyBorder="1" applyAlignment="1" applyProtection="1">
      <alignment horizontal="center"/>
      <protection/>
    </xf>
    <xf numFmtId="0" fontId="70" fillId="24" borderId="24" xfId="0" applyFont="1" applyFill="1" applyBorder="1" applyAlignment="1" applyProtection="1">
      <alignment horizontal="center"/>
      <protection/>
    </xf>
    <xf numFmtId="0" fontId="70" fillId="0" borderId="23" xfId="0" applyFont="1" applyFill="1" applyBorder="1" applyAlignment="1" applyProtection="1">
      <alignment horizontal="center"/>
      <protection/>
    </xf>
    <xf numFmtId="0" fontId="70" fillId="0" borderId="24" xfId="0" applyFont="1" applyFill="1" applyBorder="1" applyAlignment="1" applyProtection="1">
      <alignment horizontal="center"/>
      <protection/>
    </xf>
    <xf numFmtId="0" fontId="22" fillId="25" borderId="0" xfId="0" applyFont="1" applyFill="1" applyAlignment="1" applyProtection="1">
      <alignment horizontal="justify" vertical="center" wrapText="1"/>
      <protection/>
    </xf>
    <xf numFmtId="0" fontId="26" fillId="25" borderId="0" xfId="0" applyFont="1" applyFill="1" applyAlignment="1" applyProtection="1">
      <alignment horizontal="center" vertical="center"/>
      <protection/>
    </xf>
    <xf numFmtId="0" fontId="22" fillId="25" borderId="23"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3" xfId="0" applyFont="1" applyFill="1" applyBorder="1" applyAlignment="1" applyProtection="1">
      <alignment horizontal="justify"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63" fillId="26" borderId="23" xfId="0" applyFont="1" applyFill="1" applyBorder="1" applyAlignment="1" applyProtection="1">
      <alignment vertical="center" shrinkToFit="1"/>
      <protection/>
    </xf>
    <xf numFmtId="0" fontId="63" fillId="26" borderId="24" xfId="0" applyFont="1" applyFill="1" applyBorder="1" applyAlignment="1" applyProtection="1">
      <alignment vertical="center" shrinkToFit="1"/>
      <protection/>
    </xf>
    <xf numFmtId="0" fontId="63" fillId="0" borderId="23" xfId="0" applyFont="1" applyFill="1" applyBorder="1" applyAlignment="1" applyProtection="1">
      <alignment vertical="center" shrinkToFit="1"/>
      <protection/>
    </xf>
    <xf numFmtId="0" fontId="63" fillId="0" borderId="24" xfId="0" applyFont="1" applyFill="1" applyBorder="1" applyAlignment="1" applyProtection="1">
      <alignment vertical="center" shrinkToFit="1"/>
      <protection/>
    </xf>
    <xf numFmtId="0" fontId="63" fillId="0" borderId="24" xfId="0" applyFont="1" applyBorder="1" applyAlignment="1" applyProtection="1">
      <alignment/>
      <protection/>
    </xf>
    <xf numFmtId="0" fontId="72"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70" fillId="27" borderId="0" xfId="0" applyFont="1" applyFill="1" applyAlignment="1" applyProtection="1">
      <alignment/>
      <protection/>
    </xf>
    <xf numFmtId="0" fontId="0" fillId="25" borderId="25" xfId="0" applyFill="1" applyBorder="1" applyAlignment="1" applyProtection="1">
      <alignment/>
      <protection/>
    </xf>
    <xf numFmtId="0" fontId="0" fillId="25" borderId="10" xfId="0" applyFill="1" applyBorder="1" applyAlignment="1" applyProtection="1">
      <alignment/>
      <protection locked="0"/>
    </xf>
    <xf numFmtId="0" fontId="65" fillId="0" borderId="0" xfId="0" applyFont="1" applyAlignment="1" applyProtection="1">
      <alignment vertical="center"/>
      <protection/>
    </xf>
    <xf numFmtId="0" fontId="62" fillId="0" borderId="0" xfId="0" applyFont="1" applyFill="1" applyAlignment="1" applyProtection="1">
      <alignment vertical="center"/>
      <protection/>
    </xf>
    <xf numFmtId="0" fontId="74" fillId="0" borderId="0" xfId="0" applyFont="1" applyAlignment="1" applyProtection="1">
      <alignment vertical="center"/>
      <protection/>
    </xf>
    <xf numFmtId="9" fontId="27" fillId="0" borderId="16" xfId="52" applyNumberFormat="1" applyFont="1" applyBorder="1" applyAlignment="1">
      <alignment horizontal="right" vertical="center"/>
      <protection/>
    </xf>
    <xf numFmtId="9" fontId="26" fillId="0" borderId="15" xfId="52" applyNumberFormat="1" applyFont="1" applyFill="1" applyBorder="1" applyAlignment="1">
      <alignment horizontal="center" vertical="center" shrinkToFit="1"/>
      <protection/>
    </xf>
    <xf numFmtId="9" fontId="27" fillId="0" borderId="16" xfId="52"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protection/>
    </xf>
    <xf numFmtId="0" fontId="0" fillId="0" borderId="22" xfId="0" applyFill="1" applyBorder="1" applyAlignment="1" applyProtection="1">
      <alignment/>
      <protection/>
    </xf>
    <xf numFmtId="0" fontId="64" fillId="0" borderId="23" xfId="0" applyFont="1" applyFill="1" applyBorder="1" applyAlignment="1" applyProtection="1">
      <alignment/>
      <protection/>
    </xf>
    <xf numFmtId="0" fontId="64"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7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4" applyNumberFormat="1" applyFont="1" applyFill="1" applyAlignment="1" applyProtection="1">
      <alignment vertical="center"/>
      <protection/>
    </xf>
    <xf numFmtId="0" fontId="70" fillId="0" borderId="24" xfId="0" applyFont="1" applyFill="1" applyBorder="1" applyAlignment="1" applyProtection="1">
      <alignment horizontal="center" vertical="center"/>
      <protection/>
    </xf>
    <xf numFmtId="0" fontId="63" fillId="0" borderId="24" xfId="0" applyFont="1" applyBorder="1" applyAlignment="1" applyProtection="1">
      <alignment vertical="center"/>
      <protection/>
    </xf>
    <xf numFmtId="0" fontId="63" fillId="0" borderId="24" xfId="0" applyFont="1" applyFill="1" applyBorder="1" applyAlignment="1" applyProtection="1">
      <alignment/>
      <protection/>
    </xf>
    <xf numFmtId="0" fontId="0" fillId="26" borderId="0" xfId="0" applyFill="1" applyAlignment="1" applyProtection="1">
      <alignment/>
      <protection/>
    </xf>
    <xf numFmtId="0" fontId="0" fillId="0" borderId="0" xfId="0" applyAlignment="1" applyProtection="1">
      <alignment wrapText="1"/>
      <protection/>
    </xf>
    <xf numFmtId="0" fontId="63" fillId="26" borderId="0" xfId="0" applyFont="1" applyFill="1" applyAlignment="1" applyProtection="1">
      <alignment vertical="center" wrapText="1" shrinkToFit="1"/>
      <protection/>
    </xf>
    <xf numFmtId="0" fontId="63" fillId="0" borderId="0" xfId="0" applyFont="1" applyFill="1" applyAlignment="1" applyProtection="1">
      <alignment vertical="center" wrapText="1" shrinkToFit="1"/>
      <protection/>
    </xf>
    <xf numFmtId="0" fontId="0" fillId="25" borderId="0" xfId="0" applyFont="1" applyFill="1" applyAlignment="1" applyProtection="1">
      <alignment wrapText="1"/>
      <protection locked="0"/>
    </xf>
    <xf numFmtId="0" fontId="0" fillId="25" borderId="0" xfId="0" applyFill="1" applyAlignment="1" applyProtection="1">
      <alignment wrapText="1"/>
      <protection locked="0"/>
    </xf>
    <xf numFmtId="0" fontId="63" fillId="26" borderId="0" xfId="0" applyFont="1" applyFill="1" applyAlignment="1" applyProtection="1">
      <alignment vertical="center" wrapText="1"/>
      <protection/>
    </xf>
    <xf numFmtId="0" fontId="0" fillId="25" borderId="0" xfId="0" applyFill="1" applyAlignment="1" applyProtection="1">
      <alignment wrapText="1"/>
      <protection/>
    </xf>
    <xf numFmtId="0" fontId="22" fillId="25" borderId="27" xfId="0" applyFont="1" applyFill="1" applyBorder="1" applyAlignment="1" applyProtection="1">
      <alignment horizontal="justify" vertical="center" wrapText="1"/>
      <protection/>
    </xf>
    <xf numFmtId="0" fontId="18" fillId="25" borderId="31" xfId="53" applyFont="1" applyFill="1" applyBorder="1" applyAlignment="1" applyProtection="1">
      <alignment horizontal="center" vertical="center" wrapText="1"/>
      <protection locked="0"/>
    </xf>
    <xf numFmtId="0" fontId="70" fillId="27" borderId="0" xfId="0" applyFont="1" applyFill="1" applyAlignment="1">
      <alignment horizontal="center"/>
    </xf>
    <xf numFmtId="9" fontId="27" fillId="0" borderId="0" xfId="0" applyNumberFormat="1" applyFont="1" applyAlignment="1">
      <alignment/>
    </xf>
    <xf numFmtId="0" fontId="71" fillId="29" borderId="0" xfId="0" applyFont="1" applyFill="1" applyAlignment="1" applyProtection="1">
      <alignment vertical="center"/>
      <protection/>
    </xf>
    <xf numFmtId="0" fontId="0" fillId="29" borderId="0" xfId="0" applyFont="1" applyFill="1" applyAlignment="1" applyProtection="1">
      <alignment wrapText="1"/>
      <protection locked="0"/>
    </xf>
    <xf numFmtId="0" fontId="72" fillId="25" borderId="32" xfId="0" applyFont="1" applyFill="1" applyBorder="1" applyAlignment="1" applyProtection="1">
      <alignment vertical="center" wrapText="1"/>
      <protection/>
    </xf>
    <xf numFmtId="0" fontId="72" fillId="29" borderId="32" xfId="0" applyFont="1" applyFill="1" applyBorder="1" applyAlignment="1" applyProtection="1">
      <alignment vertical="center" wrapText="1"/>
      <protection/>
    </xf>
    <xf numFmtId="0" fontId="18" fillId="29" borderId="3" xfId="53"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73" fillId="25" borderId="0" xfId="0" applyFont="1" applyFill="1" applyAlignment="1" applyProtection="1">
      <alignment horizontal="left" vertical="center" wrapText="1"/>
      <protection/>
    </xf>
    <xf numFmtId="0" fontId="0" fillId="25" borderId="0" xfId="0" applyFill="1" applyAlignment="1" applyProtection="1">
      <alignment horizontal="left"/>
      <protection/>
    </xf>
    <xf numFmtId="0" fontId="0" fillId="29" borderId="0" xfId="0" applyFill="1" applyAlignment="1" applyProtection="1">
      <alignment/>
      <protection/>
    </xf>
    <xf numFmtId="0" fontId="73" fillId="29" borderId="0" xfId="0" applyFont="1" applyFill="1" applyAlignment="1" applyProtection="1">
      <alignment horizontal="left" vertical="center" wrapText="1"/>
      <protection/>
    </xf>
    <xf numFmtId="0" fontId="73" fillId="29" borderId="0" xfId="0" applyFont="1" applyFill="1" applyAlignment="1" applyProtection="1">
      <alignment horizontal="justify" vertical="center" wrapText="1"/>
      <protection/>
    </xf>
    <xf numFmtId="0" fontId="0" fillId="29" borderId="0" xfId="0" applyFill="1" applyAlignment="1" applyProtection="1">
      <alignment wrapText="1"/>
      <protection/>
    </xf>
    <xf numFmtId="0" fontId="73" fillId="29" borderId="0" xfId="0" applyFont="1" applyFill="1" applyBorder="1" applyAlignment="1" applyProtection="1">
      <alignment horizontal="left" vertical="center" wrapText="1"/>
      <protection/>
    </xf>
    <xf numFmtId="0" fontId="18" fillId="29" borderId="0" xfId="53" applyFont="1" applyFill="1" applyBorder="1" applyAlignment="1" applyProtection="1">
      <alignment horizontal="center" vertical="center" wrapText="1"/>
      <protection locked="0"/>
    </xf>
    <xf numFmtId="0" fontId="62" fillId="24" borderId="0" xfId="0" applyFont="1" applyFill="1" applyAlignment="1">
      <alignment wrapText="1"/>
    </xf>
    <xf numFmtId="0" fontId="0" fillId="29" borderId="0" xfId="0" applyFont="1" applyFill="1" applyAlignment="1" applyProtection="1">
      <alignment/>
      <protection/>
    </xf>
    <xf numFmtId="0" fontId="0" fillId="25" borderId="0" xfId="0" applyFont="1" applyFill="1" applyAlignment="1" applyProtection="1">
      <alignment/>
      <protection/>
    </xf>
    <xf numFmtId="0" fontId="0" fillId="29" borderId="0" xfId="0" applyFont="1" applyFill="1" applyBorder="1" applyAlignment="1" applyProtection="1">
      <alignment/>
      <protection/>
    </xf>
    <xf numFmtId="0" fontId="0" fillId="29" borderId="0" xfId="0" applyFill="1" applyAlignment="1" applyProtection="1">
      <alignment vertical="center"/>
      <protection/>
    </xf>
    <xf numFmtId="0" fontId="0" fillId="25" borderId="0" xfId="0" applyFont="1" applyFill="1" applyAlignment="1" applyProtection="1">
      <alignment/>
      <protection/>
    </xf>
    <xf numFmtId="0" fontId="73" fillId="29" borderId="0" xfId="0" applyFont="1" applyFill="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9" borderId="0" xfId="0" applyFont="1" applyFill="1" applyAlignment="1" applyProtection="1">
      <alignment vertical="center" wrapText="1"/>
      <protection/>
    </xf>
    <xf numFmtId="0" fontId="73" fillId="29" borderId="32" xfId="0" applyFont="1" applyFill="1" applyBorder="1" applyAlignment="1" applyProtection="1">
      <alignment vertical="center" wrapText="1"/>
      <protection/>
    </xf>
    <xf numFmtId="0" fontId="73" fillId="25" borderId="0" xfId="0" applyFont="1" applyFill="1" applyAlignment="1" applyProtection="1">
      <alignment horizontal="left" vertical="center" wrapText="1" indent="2"/>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5" borderId="0" xfId="0" applyFont="1" applyFill="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3" fillId="29" borderId="0" xfId="0" applyFont="1" applyFill="1" applyAlignment="1" applyProtection="1">
      <alignment horizontal="left" vertical="center" wrapText="1"/>
      <protection/>
    </xf>
    <xf numFmtId="0" fontId="73" fillId="25"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10" fontId="19" fillId="29" borderId="0" xfId="54" applyNumberFormat="1" applyFont="1" applyFill="1" applyAlignment="1" applyProtection="1">
      <alignment vertical="center"/>
      <protection/>
    </xf>
    <xf numFmtId="9" fontId="19" fillId="29" borderId="0" xfId="54" applyNumberFormat="1" applyFont="1" applyFill="1" applyAlignment="1" applyProtection="1">
      <alignment vertical="center"/>
      <protection/>
    </xf>
    <xf numFmtId="0" fontId="63" fillId="25" borderId="0" xfId="0" applyFont="1" applyFill="1" applyAlignment="1" applyProtection="1">
      <alignment vertical="center" shrinkToFit="1"/>
      <protection/>
    </xf>
    <xf numFmtId="0" fontId="73" fillId="29" borderId="33" xfId="0" applyFont="1" applyFill="1" applyBorder="1" applyAlignment="1" applyProtection="1">
      <alignment vertical="center" wrapText="1"/>
      <protection/>
    </xf>
    <xf numFmtId="0" fontId="73" fillId="25" borderId="33" xfId="0" applyFont="1" applyFill="1" applyBorder="1" applyAlignment="1" applyProtection="1">
      <alignment vertical="center" wrapText="1"/>
      <protection/>
    </xf>
    <xf numFmtId="0" fontId="22" fillId="29" borderId="0" xfId="0" applyFont="1" applyFill="1" applyAlignment="1">
      <alignment horizontal="justify" vertical="center" wrapText="1"/>
    </xf>
    <xf numFmtId="0" fontId="0" fillId="29" borderId="0" xfId="0" applyFill="1" applyAlignment="1">
      <alignment/>
    </xf>
    <xf numFmtId="0" fontId="0" fillId="29" borderId="0" xfId="0" applyFont="1" applyFill="1" applyAlignment="1">
      <alignment wrapText="1"/>
    </xf>
    <xf numFmtId="0" fontId="72" fillId="29" borderId="0" xfId="0" applyFont="1" applyFill="1" applyBorder="1" applyAlignment="1" applyProtection="1">
      <alignment vertical="center" wrapText="1"/>
      <protection/>
    </xf>
    <xf numFmtId="0" fontId="0" fillId="0" borderId="0" xfId="0" applyFont="1" applyAlignment="1" applyProtection="1">
      <alignment horizontal="right"/>
      <protection/>
    </xf>
    <xf numFmtId="0" fontId="0" fillId="29" borderId="0" xfId="0" applyFont="1" applyFill="1" applyAlignment="1" applyProtection="1">
      <alignment horizontal="right"/>
      <protection/>
    </xf>
    <xf numFmtId="0" fontId="0" fillId="0" borderId="0" xfId="0" applyFont="1" applyFill="1" applyAlignment="1" applyProtection="1">
      <alignment horizontal="right"/>
      <protection/>
    </xf>
    <xf numFmtId="0" fontId="72" fillId="25" borderId="0" xfId="0" applyFont="1" applyFill="1" applyAlignment="1" applyProtection="1">
      <alignment horizontal="left" vertical="center" wrapText="1" indent="2"/>
      <protection/>
    </xf>
    <xf numFmtId="0" fontId="72" fillId="29" borderId="32" xfId="0" applyFont="1" applyFill="1" applyBorder="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3" fillId="29" borderId="0" xfId="0" applyFont="1" applyFill="1" applyBorder="1" applyAlignment="1" applyProtection="1">
      <alignment horizontal="right" vertical="center" wrapText="1"/>
      <protection/>
    </xf>
    <xf numFmtId="0" fontId="0" fillId="29" borderId="0" xfId="0" applyFont="1" applyFill="1" applyAlignment="1" applyProtection="1">
      <alignment/>
      <protection/>
    </xf>
    <xf numFmtId="0" fontId="63" fillId="29" borderId="0" xfId="0" applyFont="1" applyFill="1" applyAlignment="1" applyProtection="1">
      <alignment vertical="center" shrinkToFit="1"/>
      <protection/>
    </xf>
    <xf numFmtId="0" fontId="0" fillId="25"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63" fillId="0" borderId="0" xfId="0" applyFont="1" applyAlignment="1" applyProtection="1">
      <alignment wrapText="1"/>
      <protection/>
    </xf>
    <xf numFmtId="0" fontId="76" fillId="25" borderId="0" xfId="0" applyFont="1" applyFill="1" applyAlignment="1" applyProtection="1">
      <alignment horizontal="justify" vertical="center" wrapText="1"/>
      <protection/>
    </xf>
    <xf numFmtId="0" fontId="77" fillId="25" borderId="0" xfId="0" applyFont="1" applyFill="1" applyAlignment="1" applyProtection="1">
      <alignment/>
      <protection/>
    </xf>
    <xf numFmtId="0" fontId="72" fillId="25" borderId="0" xfId="0" applyFont="1" applyFill="1" applyAlignment="1" applyProtection="1">
      <alignment horizontal="left" vertical="center" wrapText="1" indent="2"/>
      <protection/>
    </xf>
    <xf numFmtId="0" fontId="72" fillId="25" borderId="32" xfId="0" applyFont="1" applyFill="1" applyBorder="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3" fillId="29" borderId="32" xfId="0" applyFont="1" applyFill="1" applyBorder="1" applyAlignment="1" applyProtection="1">
      <alignment horizontal="left" vertical="center" wrapText="1"/>
      <protection/>
    </xf>
    <xf numFmtId="0" fontId="72" fillId="29" borderId="0" xfId="0" applyFont="1" applyFill="1" applyAlignment="1" applyProtection="1">
      <alignment vertical="center" wrapText="1"/>
      <protection/>
    </xf>
    <xf numFmtId="0" fontId="72" fillId="29" borderId="32" xfId="0" applyFont="1" applyFill="1" applyBorder="1" applyAlignment="1" applyProtection="1">
      <alignment vertical="center" wrapText="1"/>
      <protection/>
    </xf>
    <xf numFmtId="0" fontId="72" fillId="29" borderId="0" xfId="0" applyFont="1" applyFill="1" applyBorder="1" applyAlignment="1" applyProtection="1">
      <alignment horizontal="left" vertical="center" wrapText="1"/>
      <protection/>
    </xf>
    <xf numFmtId="0" fontId="72" fillId="29" borderId="32" xfId="0" applyFont="1" applyFill="1" applyBorder="1" applyAlignment="1" applyProtection="1">
      <alignment horizontal="left" vertical="center" wrapText="1"/>
      <protection/>
    </xf>
    <xf numFmtId="0" fontId="72" fillId="25" borderId="0" xfId="0" applyFont="1" applyFill="1" applyBorder="1" applyAlignment="1" applyProtection="1">
      <alignment horizontal="left" vertical="center" wrapText="1"/>
      <protection/>
    </xf>
    <xf numFmtId="0" fontId="72"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9" borderId="32" xfId="0" applyFont="1" applyFill="1" applyBorder="1" applyAlignment="1" applyProtection="1">
      <alignment horizontal="left" vertical="center" wrapText="1" indent="2"/>
      <protection/>
    </xf>
    <xf numFmtId="0" fontId="73" fillId="25" borderId="0" xfId="0" applyFont="1" applyFill="1" applyAlignment="1" applyProtection="1">
      <alignment vertical="center" wrapText="1"/>
      <protection/>
    </xf>
    <xf numFmtId="0" fontId="73" fillId="25" borderId="32" xfId="0" applyFont="1" applyFill="1" applyBorder="1" applyAlignment="1" applyProtection="1">
      <alignment vertical="center" wrapText="1"/>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9" borderId="32" xfId="0" applyFont="1" applyFill="1" applyBorder="1" applyAlignment="1" applyProtection="1">
      <alignment horizontal="left" vertical="center" wrapText="1" indent="2"/>
      <protection/>
    </xf>
    <xf numFmtId="0" fontId="76" fillId="29" borderId="0" xfId="0" applyFont="1" applyFill="1" applyAlignment="1" applyProtection="1">
      <alignment vertical="center" wrapText="1"/>
      <protection/>
    </xf>
    <xf numFmtId="0" fontId="76" fillId="29" borderId="32" xfId="0" applyFont="1" applyFill="1" applyBorder="1" applyAlignment="1" applyProtection="1">
      <alignment vertical="center" wrapText="1"/>
      <protection/>
    </xf>
    <xf numFmtId="0" fontId="76" fillId="29" borderId="0" xfId="0" applyFont="1" applyFill="1" applyAlignment="1" applyProtection="1">
      <alignment horizontal="left" vertical="center" wrapText="1"/>
      <protection/>
    </xf>
    <xf numFmtId="0" fontId="76" fillId="29" borderId="32" xfId="0" applyFont="1" applyFill="1" applyBorder="1" applyAlignment="1" applyProtection="1">
      <alignment horizontal="left" vertical="center" wrapText="1"/>
      <protection/>
    </xf>
    <xf numFmtId="0" fontId="72" fillId="29" borderId="0" xfId="0" applyFont="1" applyFill="1" applyAlignment="1" applyProtection="1">
      <alignment horizontal="left" vertical="center" wrapText="1" indent="2"/>
      <protection/>
    </xf>
    <xf numFmtId="0" fontId="78" fillId="0" borderId="0" xfId="0" applyFont="1" applyAlignment="1" applyProtection="1">
      <alignment/>
      <protection/>
    </xf>
    <xf numFmtId="0" fontId="78" fillId="29" borderId="0" xfId="0" applyFont="1" applyFill="1" applyAlignment="1" applyProtection="1">
      <alignment/>
      <protection/>
    </xf>
    <xf numFmtId="0" fontId="78" fillId="0" borderId="0" xfId="0" applyFont="1" applyFill="1" applyAlignment="1" applyProtection="1">
      <alignment/>
      <protection/>
    </xf>
    <xf numFmtId="0" fontId="78" fillId="29" borderId="0" xfId="0" applyFont="1" applyFill="1" applyAlignment="1" applyProtection="1">
      <alignment wrapText="1"/>
      <protection locked="0"/>
    </xf>
    <xf numFmtId="0" fontId="72" fillId="25" borderId="0" xfId="0" applyFont="1" applyFill="1" applyAlignment="1" applyProtection="1">
      <alignment horizontal="left" vertical="center" wrapText="1" indent="2"/>
      <protection/>
    </xf>
    <xf numFmtId="0" fontId="73" fillId="29" borderId="0" xfId="0" applyFont="1" applyFill="1" applyAlignment="1" applyProtection="1">
      <alignment horizontal="left" vertical="center" wrapText="1"/>
      <protection/>
    </xf>
    <xf numFmtId="0" fontId="72" fillId="29" borderId="0" xfId="0" applyFont="1" applyFill="1" applyAlignment="1" applyProtection="1">
      <alignment horizontal="left" vertical="center" wrapText="1" indent="2"/>
      <protection/>
    </xf>
    <xf numFmtId="0" fontId="36" fillId="29" borderId="0" xfId="0" applyFont="1" applyFill="1" applyAlignment="1">
      <alignment/>
    </xf>
    <xf numFmtId="0" fontId="36" fillId="29" borderId="0" xfId="0" applyFont="1" applyFill="1" applyAlignment="1" applyProtection="1">
      <alignment/>
      <protection/>
    </xf>
    <xf numFmtId="0" fontId="73" fillId="25" borderId="0" xfId="0" applyFont="1" applyFill="1" applyAlignment="1" applyProtection="1">
      <alignment horizontal="left" vertical="center" wrapText="1"/>
      <protection/>
    </xf>
    <xf numFmtId="0" fontId="0" fillId="24" borderId="0" xfId="0" applyFill="1" applyAlignment="1" applyProtection="1">
      <alignment vertical="center"/>
      <protection/>
    </xf>
    <xf numFmtId="0" fontId="70" fillId="24" borderId="0" xfId="0" applyFont="1" applyFill="1" applyAlignment="1" applyProtection="1">
      <alignment horizontal="center" vertical="center"/>
      <protection/>
    </xf>
    <xf numFmtId="0" fontId="70" fillId="24" borderId="0" xfId="0"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29" borderId="0" xfId="0" applyFont="1" applyFill="1" applyAlignment="1" applyProtection="1">
      <alignment vertical="center"/>
      <protection/>
    </xf>
    <xf numFmtId="0" fontId="0" fillId="29" borderId="0" xfId="0" applyFont="1" applyFill="1" applyBorder="1" applyAlignment="1" applyProtection="1">
      <alignment vertical="center"/>
      <protection/>
    </xf>
    <xf numFmtId="0" fontId="70" fillId="24" borderId="0" xfId="0" applyFont="1" applyFill="1" applyAlignment="1">
      <alignment horizontal="center" vertical="center" wrapText="1"/>
    </xf>
    <xf numFmtId="0" fontId="0" fillId="24" borderId="0" xfId="0" applyFill="1" applyAlignment="1">
      <alignment vertical="center"/>
    </xf>
    <xf numFmtId="0" fontId="0" fillId="0" borderId="0" xfId="0" applyAlignment="1">
      <alignment vertical="center"/>
    </xf>
    <xf numFmtId="0" fontId="0" fillId="0" borderId="0" xfId="0" applyAlignment="1">
      <alignment horizontal="center" vertical="center" wrapText="1"/>
    </xf>
    <xf numFmtId="0" fontId="63" fillId="0" borderId="0" xfId="0" applyFont="1" applyFill="1" applyAlignment="1">
      <alignment horizontal="center" vertical="center" wrapText="1"/>
    </xf>
    <xf numFmtId="0" fontId="70" fillId="0" borderId="0" xfId="0" applyFont="1" applyFill="1" applyAlignment="1">
      <alignment horizontal="center" vertical="center" wrapText="1"/>
    </xf>
    <xf numFmtId="0" fontId="26" fillId="29" borderId="0" xfId="0" applyFont="1" applyFill="1" applyAlignment="1">
      <alignment horizontal="center" vertical="center" wrapText="1"/>
    </xf>
    <xf numFmtId="0" fontId="0" fillId="0" borderId="0" xfId="0" applyAlignment="1">
      <alignment vertical="center" wrapText="1"/>
    </xf>
    <xf numFmtId="0" fontId="63" fillId="0" borderId="0" xfId="0" applyFont="1" applyFill="1" applyAlignment="1">
      <alignment vertical="center" wrapText="1"/>
    </xf>
    <xf numFmtId="0" fontId="0" fillId="25" borderId="0" xfId="0" applyFill="1" applyAlignment="1">
      <alignment vertical="center" wrapText="1"/>
    </xf>
    <xf numFmtId="0" fontId="0" fillId="29" borderId="0" xfId="0" applyFill="1" applyAlignment="1">
      <alignment vertical="center" wrapText="1"/>
    </xf>
    <xf numFmtId="0" fontId="18" fillId="25" borderId="34" xfId="53" applyFont="1" applyFill="1" applyBorder="1" applyAlignment="1" applyProtection="1">
      <alignment horizontal="center" vertical="center" wrapText="1"/>
      <protection locked="0"/>
    </xf>
    <xf numFmtId="0" fontId="0" fillId="29" borderId="0" xfId="0" applyFont="1" applyFill="1" applyAlignment="1">
      <alignment vertical="center" wrapText="1"/>
    </xf>
    <xf numFmtId="0" fontId="0" fillId="0" borderId="0" xfId="0" applyFont="1" applyAlignment="1">
      <alignment wrapText="1"/>
    </xf>
    <xf numFmtId="0" fontId="0" fillId="0" borderId="0" xfId="0" applyFont="1" applyAlignment="1">
      <alignment/>
    </xf>
    <xf numFmtId="0" fontId="72" fillId="25"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2" fillId="29" borderId="0" xfId="0" applyFont="1" applyFill="1" applyAlignment="1" applyProtection="1">
      <alignment vertical="center" wrapText="1"/>
      <protection/>
    </xf>
    <xf numFmtId="0" fontId="73" fillId="29" borderId="0" xfId="0" applyFont="1" applyFill="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9" fillId="29" borderId="0" xfId="0" applyFont="1" applyFill="1" applyAlignment="1" applyProtection="1">
      <alignment vertical="center"/>
      <protection/>
    </xf>
    <xf numFmtId="0" fontId="80" fillId="29" borderId="0" xfId="0" applyFont="1" applyFill="1" applyAlignment="1" applyProtection="1">
      <alignment vertical="center" wrapText="1"/>
      <protection/>
    </xf>
    <xf numFmtId="0" fontId="81" fillId="0" borderId="0" xfId="0" applyFont="1" applyAlignment="1">
      <alignment vertical="center" wrapText="1"/>
    </xf>
    <xf numFmtId="0" fontId="70" fillId="24" borderId="0" xfId="0" applyFont="1" applyFill="1" applyAlignment="1">
      <alignment/>
    </xf>
    <xf numFmtId="0" fontId="81" fillId="0" borderId="0" xfId="0" applyFont="1" applyFill="1" applyAlignment="1">
      <alignment vertical="center" wrapText="1" shrinkToFit="1"/>
    </xf>
    <xf numFmtId="0" fontId="81" fillId="0" borderId="0" xfId="0" applyFont="1" applyFill="1" applyAlignment="1">
      <alignment vertical="center" wrapText="1"/>
    </xf>
    <xf numFmtId="0" fontId="81" fillId="29" borderId="0" xfId="0" applyFont="1" applyFill="1" applyAlignment="1">
      <alignment vertical="center" wrapText="1"/>
    </xf>
    <xf numFmtId="0" fontId="62" fillId="24" borderId="0" xfId="0" applyFont="1" applyFill="1" applyAlignment="1" applyProtection="1">
      <alignment horizontal="center" wrapText="1"/>
      <protection/>
    </xf>
    <xf numFmtId="0" fontId="72" fillId="25" borderId="0" xfId="0" applyFont="1" applyFill="1" applyAlignment="1" applyProtection="1">
      <alignment horizontal="left" vertical="center" wrapText="1" indent="2"/>
      <protection/>
    </xf>
    <xf numFmtId="0" fontId="72" fillId="25" borderId="32" xfId="0" applyFont="1" applyFill="1" applyBorder="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3" fillId="29" borderId="32" xfId="0" applyFont="1" applyFill="1" applyBorder="1" applyAlignment="1" applyProtection="1">
      <alignment horizontal="left" vertical="center" wrapText="1"/>
      <protection/>
    </xf>
    <xf numFmtId="0" fontId="72" fillId="29" borderId="0" xfId="0" applyFont="1" applyFill="1" applyAlignment="1" applyProtection="1">
      <alignment vertical="center" wrapText="1"/>
      <protection/>
    </xf>
    <xf numFmtId="0" fontId="72" fillId="29" borderId="32" xfId="0" applyFont="1" applyFill="1" applyBorder="1" applyAlignment="1" applyProtection="1">
      <alignment vertical="center" wrapText="1"/>
      <protection/>
    </xf>
    <xf numFmtId="0" fontId="62" fillId="24" borderId="0" xfId="0" applyFont="1" applyFill="1" applyAlignment="1" applyProtection="1">
      <alignment horizontal="left" wrapText="1"/>
      <protection/>
    </xf>
    <xf numFmtId="0" fontId="73" fillId="29" borderId="0" xfId="0" applyFont="1" applyFill="1" applyAlignment="1" applyProtection="1">
      <alignment horizontal="left" vertical="center" wrapText="1" indent="2"/>
      <protection/>
    </xf>
    <xf numFmtId="0" fontId="73" fillId="29" borderId="32" xfId="0" applyFont="1" applyFill="1" applyBorder="1" applyAlignment="1" applyProtection="1">
      <alignment horizontal="left" vertical="center" wrapText="1" indent="2"/>
      <protection/>
    </xf>
    <xf numFmtId="0" fontId="72" fillId="29" borderId="0" xfId="0" applyFont="1" applyFill="1" applyBorder="1" applyAlignment="1" applyProtection="1">
      <alignment horizontal="left" vertical="center" wrapText="1"/>
      <protection/>
    </xf>
    <xf numFmtId="0" fontId="72" fillId="29" borderId="32" xfId="0" applyFont="1" applyFill="1" applyBorder="1" applyAlignment="1" applyProtection="1">
      <alignment horizontal="left" vertical="center" wrapText="1"/>
      <protection/>
    </xf>
    <xf numFmtId="0" fontId="72" fillId="25" borderId="0" xfId="0" applyFont="1" applyFill="1" applyBorder="1" applyAlignment="1" applyProtection="1">
      <alignment horizontal="left" vertical="center" wrapText="1"/>
      <protection/>
    </xf>
    <xf numFmtId="0" fontId="72" fillId="25" borderId="32" xfId="0" applyFont="1" applyFill="1" applyBorder="1" applyAlignment="1" applyProtection="1">
      <alignment horizontal="left" vertical="center" wrapText="1"/>
      <protection/>
    </xf>
    <xf numFmtId="0" fontId="82" fillId="29" borderId="0" xfId="0" applyFont="1" applyFill="1" applyAlignment="1" applyProtection="1">
      <alignment horizontal="left" vertical="center" wrapText="1"/>
      <protection/>
    </xf>
    <xf numFmtId="0" fontId="82" fillId="29" borderId="32" xfId="0" applyFont="1" applyFill="1" applyBorder="1" applyAlignment="1" applyProtection="1">
      <alignment horizontal="left" vertical="center" wrapText="1"/>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9" borderId="32" xfId="0" applyFont="1" applyFill="1" applyBorder="1" applyAlignment="1" applyProtection="1">
      <alignment horizontal="left" vertical="center" wrapText="1" indent="2"/>
      <protection/>
    </xf>
    <xf numFmtId="0" fontId="62" fillId="24" borderId="0" xfId="52" applyFont="1" applyFill="1" applyAlignment="1">
      <alignment horizontal="left" wrapText="1"/>
      <protection/>
    </xf>
    <xf numFmtId="0" fontId="62" fillId="24" borderId="0" xfId="0" applyFont="1" applyFill="1" applyAlignment="1">
      <alignment horizontal="lef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Cellule QSS - DiagOp Gestion des risques v1.0"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ill>
        <patternFill>
          <bgColor rgb="FFFFFF00"/>
        </patternFill>
      </fill>
    </dxf>
    <dxf>
      <fill>
        <patternFill>
          <bgColor rgb="FFFF9933"/>
        </patternFill>
      </fill>
    </dxf>
    <dxf>
      <fill>
        <patternFill>
          <bgColor rgb="FFFF0000"/>
        </patternFill>
      </fill>
    </dxf>
    <dxf>
      <font>
        <color theme="0"/>
      </font>
      <fill>
        <patternFill>
          <bgColor rgb="FF00B050"/>
        </patternFill>
      </fill>
    </dxf>
    <dxf>
      <font>
        <color auto="1"/>
      </font>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2165"/>
          <c:w val="0.368"/>
          <c:h val="0.573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23490415"/>
        <c:axId val="10087144"/>
      </c:radarChart>
      <c:catAx>
        <c:axId val="234904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10087144"/>
        <c:crosses val="autoZero"/>
        <c:auto val="0"/>
        <c:lblOffset val="100"/>
        <c:tickLblSkip val="1"/>
        <c:noMultiLvlLbl val="0"/>
      </c:catAx>
      <c:valAx>
        <c:axId val="1008714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3490415"/>
        <c:crossesAt val="1"/>
        <c:crossBetween val="between"/>
        <c:dispUnits/>
      </c:valAx>
      <c:spPr>
        <a:solidFill>
          <a:srgbClr val="FFFFFF"/>
        </a:solidFill>
        <a:ln w="3175">
          <a:noFill/>
        </a:ln>
      </c:spPr>
    </c:plotArea>
    <c:legend>
      <c:legendPos val="r"/>
      <c:layout>
        <c:manualLayout>
          <c:xMode val="edge"/>
          <c:yMode val="edge"/>
          <c:x val="0"/>
          <c:y val="0.03425"/>
          <c:w val="0.95975"/>
          <c:h val="0.06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25"/>
          <c:y val="0.217"/>
          <c:w val="0.4165"/>
          <c:h val="0.5707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23675433"/>
        <c:axId val="11752306"/>
      </c:radarChart>
      <c:catAx>
        <c:axId val="236754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11752306"/>
        <c:crosses val="autoZero"/>
        <c:auto val="0"/>
        <c:lblOffset val="100"/>
        <c:tickLblSkip val="1"/>
        <c:noMultiLvlLbl val="0"/>
      </c:catAx>
      <c:valAx>
        <c:axId val="1175230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3675433"/>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0</xdr:col>
      <xdr:colOff>5114925</xdr:colOff>
      <xdr:row>6</xdr:row>
      <xdr:rowOff>142875</xdr:rowOff>
    </xdr:to>
    <xdr:pic>
      <xdr:nvPicPr>
        <xdr:cNvPr id="1" name="Image 5"/>
        <xdr:cNvPicPr preferRelativeResize="1">
          <a:picLocks noChangeAspect="1"/>
        </xdr:cNvPicPr>
      </xdr:nvPicPr>
      <xdr:blipFill>
        <a:blip r:embed="rId1"/>
        <a:stretch>
          <a:fillRect/>
        </a:stretch>
      </xdr:blipFill>
      <xdr:spPr>
        <a:xfrm>
          <a:off x="161925" y="133350"/>
          <a:ext cx="4953000" cy="981075"/>
        </a:xfrm>
        <a:prstGeom prst="rect">
          <a:avLst/>
        </a:prstGeom>
        <a:noFill/>
        <a:ln w="9525" cmpd="sng">
          <a:noFill/>
        </a:ln>
      </xdr:spPr>
    </xdr:pic>
    <xdr:clientData/>
  </xdr:twoCellAnchor>
  <xdr:twoCellAnchor editAs="oneCell">
    <xdr:from>
      <xdr:col>0</xdr:col>
      <xdr:colOff>1933575</xdr:colOff>
      <xdr:row>1</xdr:row>
      <xdr:rowOff>76200</xdr:rowOff>
    </xdr:from>
    <xdr:to>
      <xdr:col>0</xdr:col>
      <xdr:colOff>3476625</xdr:colOff>
      <xdr:row>7</xdr:row>
      <xdr:rowOff>9525</xdr:rowOff>
    </xdr:to>
    <xdr:pic>
      <xdr:nvPicPr>
        <xdr:cNvPr id="2" name="Picture 473"/>
        <xdr:cNvPicPr preferRelativeResize="1">
          <a:picLocks noChangeAspect="1"/>
        </xdr:cNvPicPr>
      </xdr:nvPicPr>
      <xdr:blipFill>
        <a:blip r:embed="rId2"/>
        <a:stretch>
          <a:fillRect/>
        </a:stretch>
      </xdr:blipFill>
      <xdr:spPr>
        <a:xfrm>
          <a:off x="1933575" y="238125"/>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2095500</xdr:colOff>
      <xdr:row>6</xdr:row>
      <xdr:rowOff>66675</xdr:rowOff>
    </xdr:to>
    <xdr:pic>
      <xdr:nvPicPr>
        <xdr:cNvPr id="1" name="Image 5"/>
        <xdr:cNvPicPr preferRelativeResize="1">
          <a:picLocks noChangeAspect="1"/>
        </xdr:cNvPicPr>
      </xdr:nvPicPr>
      <xdr:blipFill>
        <a:blip r:embed="rId1"/>
        <a:stretch>
          <a:fillRect/>
        </a:stretch>
      </xdr:blipFill>
      <xdr:spPr>
        <a:xfrm>
          <a:off x="28575" y="95250"/>
          <a:ext cx="4953000" cy="981075"/>
        </a:xfrm>
        <a:prstGeom prst="rect">
          <a:avLst/>
        </a:prstGeom>
        <a:noFill/>
        <a:ln w="9525" cmpd="sng">
          <a:noFill/>
        </a:ln>
      </xdr:spPr>
    </xdr:pic>
    <xdr:clientData/>
  </xdr:twoCellAnchor>
  <xdr:twoCellAnchor editAs="oneCell">
    <xdr:from>
      <xdr:col>2</xdr:col>
      <xdr:colOff>19050</xdr:colOff>
      <xdr:row>1</xdr:row>
      <xdr:rowOff>57150</xdr:rowOff>
    </xdr:from>
    <xdr:to>
      <xdr:col>3</xdr:col>
      <xdr:colOff>523875</xdr:colOff>
      <xdr:row>6</xdr:row>
      <xdr:rowOff>114300</xdr:rowOff>
    </xdr:to>
    <xdr:pic>
      <xdr:nvPicPr>
        <xdr:cNvPr id="2" name="Picture 473"/>
        <xdr:cNvPicPr preferRelativeResize="1">
          <a:picLocks noChangeAspect="1"/>
        </xdr:cNvPicPr>
      </xdr:nvPicPr>
      <xdr:blipFill>
        <a:blip r:embed="rId2"/>
        <a:stretch>
          <a:fillRect/>
        </a:stretch>
      </xdr:blipFill>
      <xdr:spPr>
        <a:xfrm>
          <a:off x="1866900" y="219075"/>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790575</xdr:colOff>
      <xdr:row>5</xdr:row>
      <xdr:rowOff>57150</xdr:rowOff>
    </xdr:to>
    <xdr:pic>
      <xdr:nvPicPr>
        <xdr:cNvPr id="1" name="Image 5"/>
        <xdr:cNvPicPr preferRelativeResize="1">
          <a:picLocks noChangeAspect="1"/>
        </xdr:cNvPicPr>
      </xdr:nvPicPr>
      <xdr:blipFill>
        <a:blip r:embed="rId1"/>
        <a:stretch>
          <a:fillRect/>
        </a:stretch>
      </xdr:blipFill>
      <xdr:spPr>
        <a:xfrm>
          <a:off x="0" y="0"/>
          <a:ext cx="6572250" cy="866775"/>
        </a:xfrm>
        <a:prstGeom prst="rect">
          <a:avLst/>
        </a:prstGeom>
        <a:noFill/>
        <a:ln w="9525" cmpd="sng">
          <a:noFill/>
        </a:ln>
      </xdr:spPr>
    </xdr:pic>
    <xdr:clientData/>
  </xdr:twoCellAnchor>
  <xdr:twoCellAnchor editAs="oneCell">
    <xdr:from>
      <xdr:col>1</xdr:col>
      <xdr:colOff>2028825</xdr:colOff>
      <xdr:row>0</xdr:row>
      <xdr:rowOff>76200</xdr:rowOff>
    </xdr:from>
    <xdr:to>
      <xdr:col>1</xdr:col>
      <xdr:colOff>4086225</xdr:colOff>
      <xdr:row>4</xdr:row>
      <xdr:rowOff>133350</xdr:rowOff>
    </xdr:to>
    <xdr:pic>
      <xdr:nvPicPr>
        <xdr:cNvPr id="2" name="Picture 473"/>
        <xdr:cNvPicPr preferRelativeResize="1">
          <a:picLocks noChangeAspect="1"/>
        </xdr:cNvPicPr>
      </xdr:nvPicPr>
      <xdr:blipFill>
        <a:blip r:embed="rId2"/>
        <a:stretch>
          <a:fillRect/>
        </a:stretch>
      </xdr:blipFill>
      <xdr:spPr>
        <a:xfrm>
          <a:off x="2447925" y="76200"/>
          <a:ext cx="20574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9525</xdr:rowOff>
    </xdr:to>
    <xdr:graphicFrame>
      <xdr:nvGraphicFramePr>
        <xdr:cNvPr id="1" name="Graphique 2"/>
        <xdr:cNvGraphicFramePr/>
      </xdr:nvGraphicFramePr>
      <xdr:xfrm>
        <a:off x="638175" y="3562350"/>
        <a:ext cx="7439025" cy="4810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66675</xdr:rowOff>
    </xdr:from>
    <xdr:to>
      <xdr:col>0</xdr:col>
      <xdr:colOff>4953000</xdr:colOff>
      <xdr:row>6</xdr:row>
      <xdr:rowOff>66675</xdr:rowOff>
    </xdr:to>
    <xdr:pic>
      <xdr:nvPicPr>
        <xdr:cNvPr id="2" name="Image 5"/>
        <xdr:cNvPicPr preferRelativeResize="1">
          <a:picLocks noChangeAspect="1"/>
        </xdr:cNvPicPr>
      </xdr:nvPicPr>
      <xdr:blipFill>
        <a:blip r:embed="rId2"/>
        <a:stretch>
          <a:fillRect/>
        </a:stretch>
      </xdr:blipFill>
      <xdr:spPr>
        <a:xfrm>
          <a:off x="0" y="66675"/>
          <a:ext cx="4953000" cy="981075"/>
        </a:xfrm>
        <a:prstGeom prst="rect">
          <a:avLst/>
        </a:prstGeom>
        <a:noFill/>
        <a:ln w="9525" cmpd="sng">
          <a:noFill/>
        </a:ln>
      </xdr:spPr>
    </xdr:pic>
    <xdr:clientData/>
  </xdr:twoCellAnchor>
  <xdr:twoCellAnchor editAs="oneCell">
    <xdr:from>
      <xdr:col>0</xdr:col>
      <xdr:colOff>1847850</xdr:colOff>
      <xdr:row>1</xdr:row>
      <xdr:rowOff>38100</xdr:rowOff>
    </xdr:from>
    <xdr:to>
      <xdr:col>0</xdr:col>
      <xdr:colOff>3390900</xdr:colOff>
      <xdr:row>6</xdr:row>
      <xdr:rowOff>123825</xdr:rowOff>
    </xdr:to>
    <xdr:pic>
      <xdr:nvPicPr>
        <xdr:cNvPr id="3" name="Picture 473"/>
        <xdr:cNvPicPr preferRelativeResize="1">
          <a:picLocks noChangeAspect="1"/>
        </xdr:cNvPicPr>
      </xdr:nvPicPr>
      <xdr:blipFill>
        <a:blip r:embed="rId3"/>
        <a:stretch>
          <a:fillRect/>
        </a:stretch>
      </xdr:blipFill>
      <xdr:spPr>
        <a:xfrm>
          <a:off x="1847850" y="200025"/>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209550</xdr:colOff>
      <xdr:row>5</xdr:row>
      <xdr:rowOff>171450</xdr:rowOff>
    </xdr:to>
    <xdr:pic>
      <xdr:nvPicPr>
        <xdr:cNvPr id="1" name="Image 5"/>
        <xdr:cNvPicPr preferRelativeResize="1">
          <a:picLocks noChangeAspect="1"/>
        </xdr:cNvPicPr>
      </xdr:nvPicPr>
      <xdr:blipFill>
        <a:blip r:embed="rId1"/>
        <a:stretch>
          <a:fillRect/>
        </a:stretch>
      </xdr:blipFill>
      <xdr:spPr>
        <a:xfrm>
          <a:off x="209550" y="0"/>
          <a:ext cx="5143500" cy="981075"/>
        </a:xfrm>
        <a:prstGeom prst="rect">
          <a:avLst/>
        </a:prstGeom>
        <a:noFill/>
        <a:ln w="9525" cmpd="sng">
          <a:noFill/>
        </a:ln>
      </xdr:spPr>
    </xdr:pic>
    <xdr:clientData/>
  </xdr:twoCellAnchor>
  <xdr:twoCellAnchor editAs="oneCell">
    <xdr:from>
      <xdr:col>1</xdr:col>
      <xdr:colOff>1504950</xdr:colOff>
      <xdr:row>1</xdr:row>
      <xdr:rowOff>57150</xdr:rowOff>
    </xdr:from>
    <xdr:to>
      <xdr:col>1</xdr:col>
      <xdr:colOff>3133725</xdr:colOff>
      <xdr:row>5</xdr:row>
      <xdr:rowOff>66675</xdr:rowOff>
    </xdr:to>
    <xdr:pic>
      <xdr:nvPicPr>
        <xdr:cNvPr id="2" name="Picture 473"/>
        <xdr:cNvPicPr preferRelativeResize="1">
          <a:picLocks noChangeAspect="1"/>
        </xdr:cNvPicPr>
      </xdr:nvPicPr>
      <xdr:blipFill>
        <a:blip r:embed="rId2"/>
        <a:stretch>
          <a:fillRect/>
        </a:stretch>
      </xdr:blipFill>
      <xdr:spPr>
        <a:xfrm>
          <a:off x="2114550" y="219075"/>
          <a:ext cx="162877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dimension ref="A9:L35"/>
  <sheetViews>
    <sheetView showGridLines="0" showRowColHeaders="0" tabSelected="1" zoomScalePageLayoutView="0" workbookViewId="0" topLeftCell="A1">
      <pane ySplit="9" topLeftCell="A10" activePane="bottomLeft" state="frozen"/>
      <selection pane="topLeft" activeCell="A1" sqref="A1"/>
      <selection pane="bottomLeft" activeCell="M20" sqref="M20"/>
    </sheetView>
  </sheetViews>
  <sheetFormatPr defaultColWidth="11.421875" defaultRowHeight="12.75"/>
  <cols>
    <col min="1" max="1" width="120.28125" style="0" customWidth="1"/>
    <col min="2" max="11" width="11.421875" style="0" hidden="1" customWidth="1"/>
  </cols>
  <sheetData>
    <row r="9" spans="1:2" s="5" customFormat="1" ht="36">
      <c r="A9" s="159" t="s">
        <v>140</v>
      </c>
      <c r="B9" s="5" t="s">
        <v>33</v>
      </c>
    </row>
    <row r="11" spans="1:12" s="4" customFormat="1" ht="18.75" customHeight="1">
      <c r="A11" s="10" t="s">
        <v>24</v>
      </c>
      <c r="B11" s="9"/>
      <c r="C11" s="9"/>
      <c r="D11" s="9"/>
      <c r="E11" s="9"/>
      <c r="F11" s="9"/>
      <c r="G11" s="9"/>
      <c r="H11" s="9"/>
      <c r="I11" s="9"/>
      <c r="J11" s="9"/>
      <c r="K11" s="9"/>
      <c r="L11" s="9"/>
    </row>
    <row r="13" ht="12.75">
      <c r="A13" s="143" t="s">
        <v>96</v>
      </c>
    </row>
    <row r="15" ht="25.5">
      <c r="A15" s="17" t="s">
        <v>97</v>
      </c>
    </row>
    <row r="16" ht="12.75">
      <c r="A16" s="18"/>
    </row>
    <row r="17" ht="89.25">
      <c r="A17" s="17" t="s">
        <v>38</v>
      </c>
    </row>
    <row r="18" ht="12.75">
      <c r="A18" s="18"/>
    </row>
    <row r="19" ht="63.75">
      <c r="A19" s="17" t="s">
        <v>39</v>
      </c>
    </row>
    <row r="20" ht="12.75">
      <c r="A20" s="18"/>
    </row>
    <row r="21" ht="89.25">
      <c r="A21" s="17" t="s">
        <v>98</v>
      </c>
    </row>
    <row r="22" ht="12.75">
      <c r="A22" s="18"/>
    </row>
    <row r="23" ht="63.75">
      <c r="A23" s="17" t="s">
        <v>99</v>
      </c>
    </row>
    <row r="24" ht="25.5">
      <c r="A24" s="17" t="s">
        <v>40</v>
      </c>
    </row>
    <row r="26" ht="89.25">
      <c r="A26" s="260" t="s">
        <v>117</v>
      </c>
    </row>
    <row r="27" ht="12.75">
      <c r="A27" s="261"/>
    </row>
    <row r="28" ht="25.5">
      <c r="A28" s="260" t="s">
        <v>120</v>
      </c>
    </row>
    <row r="29" ht="12.75">
      <c r="A29" s="261"/>
    </row>
    <row r="30" ht="12.75">
      <c r="A30" s="261" t="s">
        <v>118</v>
      </c>
    </row>
    <row r="31" ht="12.75">
      <c r="A31" s="261" t="s">
        <v>280</v>
      </c>
    </row>
    <row r="32" ht="12.75">
      <c r="A32" s="261" t="s">
        <v>263</v>
      </c>
    </row>
    <row r="33" ht="12.75">
      <c r="A33" s="261"/>
    </row>
    <row r="34" ht="12.75">
      <c r="A34" s="261" t="s">
        <v>119</v>
      </c>
    </row>
    <row r="35" ht="102">
      <c r="A35" s="260" t="s">
        <v>266</v>
      </c>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9:E21"/>
  <sheetViews>
    <sheetView showGridLines="0" zoomScalePageLayoutView="0" workbookViewId="0" topLeftCell="A1">
      <pane ySplit="9" topLeftCell="A10" activePane="bottomLeft" state="frozen"/>
      <selection pane="topLeft" activeCell="A1" sqref="A1"/>
      <selection pane="bottomLeft" activeCell="D19" sqref="D19"/>
    </sheetView>
  </sheetViews>
  <sheetFormatPr defaultColWidth="11.421875" defaultRowHeight="12.75"/>
  <cols>
    <col min="1" max="1" width="27.7109375" style="47" customWidth="1"/>
    <col min="2" max="2" width="11.8515625" style="47" hidden="1" customWidth="1"/>
    <col min="3" max="3" width="15.57421875" style="47" customWidth="1"/>
    <col min="4" max="4" width="33.140625" style="47" customWidth="1"/>
    <col min="5" max="5" width="20.28125" style="47" customWidth="1"/>
    <col min="6" max="16384" width="11.421875" style="47" customWidth="1"/>
  </cols>
  <sheetData>
    <row r="2" ht="12.75"/>
    <row r="3" ht="12.75"/>
    <row r="4" ht="12.75"/>
    <row r="5" ht="12.75"/>
    <row r="6" ht="15.75" customHeight="1"/>
    <row r="7" ht="12.75"/>
    <row r="9" spans="1:5" s="49" customFormat="1" ht="64.5" customHeight="1">
      <c r="A9" s="275" t="s">
        <v>141</v>
      </c>
      <c r="B9" s="275"/>
      <c r="C9" s="275"/>
      <c r="D9" s="275"/>
      <c r="E9" s="275"/>
    </row>
    <row r="11" s="83" customFormat="1" ht="19.5" customHeight="1">
      <c r="A11" s="82" t="s">
        <v>41</v>
      </c>
    </row>
    <row r="12" s="48" customFormat="1" ht="12.75"/>
    <row r="13" spans="1:4" s="48" customFormat="1" ht="12.75">
      <c r="A13" s="84" t="s">
        <v>27</v>
      </c>
      <c r="D13" s="86">
        <v>42060</v>
      </c>
    </row>
    <row r="14" s="48" customFormat="1" ht="12.75"/>
    <row r="15" spans="1:4" s="48" customFormat="1" ht="12.75">
      <c r="A15" s="84" t="s">
        <v>34</v>
      </c>
      <c r="D15" s="85" t="s">
        <v>264</v>
      </c>
    </row>
    <row r="16" spans="1:4" ht="12.75">
      <c r="A16" s="84" t="s">
        <v>35</v>
      </c>
      <c r="B16" s="48"/>
      <c r="C16" s="48"/>
      <c r="D16" s="85"/>
    </row>
    <row r="17" spans="1:4" ht="13.5" thickBot="1">
      <c r="A17" s="84"/>
      <c r="B17" s="48"/>
      <c r="C17" s="48"/>
      <c r="D17" s="128"/>
    </row>
    <row r="18" spans="1:4" s="48" customFormat="1" ht="14.25" thickBot="1" thickTop="1">
      <c r="A18" s="119"/>
      <c r="B18" s="120"/>
      <c r="C18" s="120"/>
      <c r="D18" s="121"/>
    </row>
    <row r="19" spans="1:4" ht="14.25" thickBot="1" thickTop="1">
      <c r="A19" s="122" t="s">
        <v>57</v>
      </c>
      <c r="B19" s="118"/>
      <c r="C19" s="118"/>
      <c r="D19" s="125" t="s">
        <v>265</v>
      </c>
    </row>
    <row r="20" spans="1:4" ht="14.25" thickBot="1" thickTop="1">
      <c r="A20" s="123"/>
      <c r="B20" s="124"/>
      <c r="C20" s="124"/>
      <c r="D20" s="127"/>
    </row>
    <row r="21" spans="1:4" ht="13.5" thickTop="1">
      <c r="A21" s="126" t="s">
        <v>58</v>
      </c>
      <c r="B21" s="118"/>
      <c r="C21" s="118"/>
      <c r="D21" s="128"/>
    </row>
  </sheetData>
  <sheetProtection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tabColor rgb="FFFF0000"/>
  </sheetPr>
  <dimension ref="A2:W110"/>
  <sheetViews>
    <sheetView view="pageBreakPreview" zoomScale="85" zoomScaleNormal="85" zoomScaleSheetLayoutView="85" zoomScalePageLayoutView="0" workbookViewId="0" topLeftCell="A1">
      <pane ySplit="10" topLeftCell="A11" activePane="bottomLeft" state="frozen"/>
      <selection pane="topLeft" activeCell="G95" sqref="G95"/>
      <selection pane="bottomLeft" activeCell="E87" sqref="E87"/>
    </sheetView>
  </sheetViews>
  <sheetFormatPr defaultColWidth="11.421875" defaultRowHeight="12.75"/>
  <cols>
    <col min="1" max="1" width="6.28125" style="47" customWidth="1"/>
    <col min="2" max="2" width="68.00390625" style="47" customWidth="1"/>
    <col min="3" max="3" width="12.421875" style="47" customWidth="1"/>
    <col min="4" max="4" width="14.57421875" style="47" customWidth="1"/>
    <col min="5" max="5" width="85.140625" style="134" customWidth="1"/>
    <col min="6" max="6" width="2.140625" style="48" hidden="1" customWidth="1"/>
    <col min="7" max="11" width="2.140625" style="47" hidden="1" customWidth="1"/>
    <col min="12" max="12" width="1.57421875" style="47" hidden="1" customWidth="1"/>
    <col min="13" max="13" width="11.28125" style="47" hidden="1" customWidth="1"/>
    <col min="14" max="14" width="14.7109375" style="47" hidden="1" customWidth="1"/>
    <col min="15" max="15" width="8.140625" style="47" hidden="1" customWidth="1"/>
    <col min="16" max="16" width="9.8515625" style="47" hidden="1" customWidth="1"/>
    <col min="17" max="17" width="5.421875" style="47" hidden="1" customWidth="1"/>
    <col min="18" max="18" width="15.8515625" style="47" hidden="1" customWidth="1"/>
    <col min="19" max="19" width="12.57421875" style="47" hidden="1" customWidth="1"/>
    <col min="20" max="23" width="12.57421875" style="47" customWidth="1"/>
    <col min="24" max="24" width="14.421875" style="47" customWidth="1"/>
    <col min="25" max="25" width="15.28125" style="47" customWidth="1"/>
    <col min="26" max="16384" width="11.421875" style="47" customWidth="1"/>
  </cols>
  <sheetData>
    <row r="1" ht="12.75"/>
    <row r="2" ht="12.75">
      <c r="E2" s="201" t="s">
        <v>36</v>
      </c>
    </row>
    <row r="3" ht="12.75">
      <c r="E3" s="201" t="s">
        <v>0</v>
      </c>
    </row>
    <row r="4" ht="12.75">
      <c r="E4" s="201" t="s">
        <v>121</v>
      </c>
    </row>
    <row r="5" ht="12.75"/>
    <row r="6" ht="15.75" customHeight="1"/>
    <row r="9" spans="1:6" s="49" customFormat="1" ht="42.75" customHeight="1">
      <c r="A9" s="284" t="s">
        <v>140</v>
      </c>
      <c r="B9" s="284"/>
      <c r="C9" s="284"/>
      <c r="D9" s="284"/>
      <c r="E9" s="284"/>
      <c r="F9" s="284"/>
    </row>
    <row r="10" spans="1:3" ht="23.25" customHeight="1">
      <c r="A10" s="50" t="s">
        <v>54</v>
      </c>
      <c r="B10" s="51"/>
      <c r="C10" s="114"/>
    </row>
    <row r="12" spans="1:9" s="54" customFormat="1" ht="22.5" customHeight="1">
      <c r="A12" s="52" t="s">
        <v>100</v>
      </c>
      <c r="B12" s="53"/>
      <c r="C12" s="53"/>
      <c r="D12" s="53"/>
      <c r="E12" s="135"/>
      <c r="F12" s="53"/>
      <c r="G12" s="53"/>
      <c r="H12" s="53"/>
      <c r="I12" s="53"/>
    </row>
    <row r="13" spans="1:23" s="54" customFormat="1" ht="13.5" customHeight="1">
      <c r="A13" s="55"/>
      <c r="E13" s="136"/>
      <c r="P13" s="47"/>
      <c r="Q13" s="47"/>
      <c r="R13" s="48"/>
      <c r="S13" s="48"/>
      <c r="T13" s="47"/>
      <c r="U13" s="47"/>
      <c r="V13" s="47"/>
      <c r="W13" s="47"/>
    </row>
    <row r="14" spans="1:19" s="243" customFormat="1" ht="27" customHeight="1">
      <c r="A14" s="239"/>
      <c r="B14" s="239"/>
      <c r="C14" s="239"/>
      <c r="D14" s="240" t="s">
        <v>2</v>
      </c>
      <c r="E14" s="241" t="s">
        <v>43</v>
      </c>
      <c r="F14" s="242"/>
      <c r="M14" s="244" t="s">
        <v>1</v>
      </c>
      <c r="N14" s="244" t="s">
        <v>15</v>
      </c>
      <c r="O14" s="26">
        <f>O38/N38</f>
        <v>1</v>
      </c>
      <c r="P14" s="245"/>
      <c r="Q14" s="246"/>
      <c r="R14" s="129"/>
      <c r="S14" s="242"/>
    </row>
    <row r="15" spans="1:17" ht="21.75" customHeight="1">
      <c r="A15" s="62" t="s">
        <v>3</v>
      </c>
      <c r="B15" s="293" t="s">
        <v>191</v>
      </c>
      <c r="C15" s="294"/>
      <c r="D15" s="6"/>
      <c r="E15" s="137"/>
      <c r="G15" s="189"/>
      <c r="M15" s="58" t="s">
        <v>0</v>
      </c>
      <c r="N15" s="48">
        <v>24</v>
      </c>
      <c r="O15" s="47">
        <f>IF(OR(D15=M15,D15=""),N15,0)</f>
        <v>24</v>
      </c>
      <c r="P15" s="160"/>
      <c r="Q15" s="162"/>
    </row>
    <row r="16" spans="1:15" s="153" customFormat="1" ht="21.75" customHeight="1">
      <c r="A16" s="145" t="s">
        <v>6</v>
      </c>
      <c r="B16" s="282" t="s">
        <v>192</v>
      </c>
      <c r="C16" s="283"/>
      <c r="D16" s="149"/>
      <c r="E16" s="146"/>
      <c r="G16" s="189"/>
      <c r="M16" s="160" t="s">
        <v>0</v>
      </c>
      <c r="N16" s="48">
        <v>24</v>
      </c>
      <c r="O16" s="47">
        <f aca="true" t="shared" si="0" ref="O16:O35">IF(OR(D16=M16,D16=""),N16,0)</f>
        <v>24</v>
      </c>
    </row>
    <row r="17" spans="1:15" s="64" customFormat="1" ht="21.75" customHeight="1">
      <c r="A17" s="62" t="s">
        <v>7</v>
      </c>
      <c r="B17" s="171" t="s">
        <v>150</v>
      </c>
      <c r="C17" s="147"/>
      <c r="D17" s="6"/>
      <c r="E17" s="137"/>
      <c r="G17" s="189"/>
      <c r="M17" s="164"/>
      <c r="N17" s="48"/>
      <c r="O17" s="47">
        <f t="shared" si="0"/>
        <v>0</v>
      </c>
    </row>
    <row r="18" spans="1:15" s="153" customFormat="1" ht="21.75" customHeight="1">
      <c r="A18" s="145" t="s">
        <v>122</v>
      </c>
      <c r="B18" s="235" t="s">
        <v>247</v>
      </c>
      <c r="C18" s="148"/>
      <c r="D18" s="149"/>
      <c r="E18" s="146"/>
      <c r="G18" s="189"/>
      <c r="M18" s="160" t="s">
        <v>0</v>
      </c>
      <c r="N18" s="48">
        <v>24</v>
      </c>
      <c r="O18" s="47">
        <f t="shared" si="0"/>
        <v>24</v>
      </c>
    </row>
    <row r="19" spans="1:15" s="64" customFormat="1" ht="21.75" customHeight="1">
      <c r="A19" s="62" t="s">
        <v>123</v>
      </c>
      <c r="B19" s="276" t="s">
        <v>151</v>
      </c>
      <c r="C19" s="277"/>
      <c r="D19" s="6"/>
      <c r="E19" s="137"/>
      <c r="G19" s="189"/>
      <c r="M19" s="161" t="s">
        <v>0</v>
      </c>
      <c r="N19" s="48">
        <v>24</v>
      </c>
      <c r="O19" s="47">
        <f t="shared" si="0"/>
        <v>24</v>
      </c>
    </row>
    <row r="20" spans="1:15" s="153" customFormat="1" ht="21.75" customHeight="1">
      <c r="A20" s="145" t="s">
        <v>124</v>
      </c>
      <c r="B20" s="295" t="s">
        <v>152</v>
      </c>
      <c r="C20" s="296"/>
      <c r="D20" s="149"/>
      <c r="E20" s="146"/>
      <c r="G20" s="189"/>
      <c r="M20" s="197" t="s">
        <v>0</v>
      </c>
      <c r="N20" s="48">
        <v>24</v>
      </c>
      <c r="O20" s="47">
        <f t="shared" si="0"/>
        <v>24</v>
      </c>
    </row>
    <row r="21" spans="1:15" s="64" customFormat="1" ht="21.75" customHeight="1">
      <c r="A21" s="62" t="s">
        <v>125</v>
      </c>
      <c r="B21" s="276" t="s">
        <v>248</v>
      </c>
      <c r="C21" s="277"/>
      <c r="D21" s="6"/>
      <c r="E21" s="137"/>
      <c r="G21" s="189"/>
      <c r="M21" s="164" t="s">
        <v>0</v>
      </c>
      <c r="N21" s="48">
        <v>24</v>
      </c>
      <c r="O21" s="47">
        <f t="shared" si="0"/>
        <v>24</v>
      </c>
    </row>
    <row r="22" spans="1:15" s="153" customFormat="1" ht="21.75" customHeight="1">
      <c r="A22" s="145" t="s">
        <v>126</v>
      </c>
      <c r="B22" s="295" t="s">
        <v>153</v>
      </c>
      <c r="C22" s="296"/>
      <c r="D22" s="149"/>
      <c r="E22" s="146"/>
      <c r="G22" s="189"/>
      <c r="M22" s="197" t="s">
        <v>0</v>
      </c>
      <c r="N22" s="48">
        <v>24</v>
      </c>
      <c r="O22" s="47">
        <f t="shared" si="0"/>
        <v>24</v>
      </c>
    </row>
    <row r="23" spans="1:15" s="64" customFormat="1" ht="21.75" customHeight="1">
      <c r="A23" s="62" t="s">
        <v>127</v>
      </c>
      <c r="B23" s="276" t="s">
        <v>184</v>
      </c>
      <c r="C23" s="277"/>
      <c r="D23" s="6"/>
      <c r="E23" s="137"/>
      <c r="G23" s="189"/>
      <c r="M23" s="164" t="s">
        <v>0</v>
      </c>
      <c r="N23" s="48">
        <v>24</v>
      </c>
      <c r="O23" s="47">
        <f t="shared" si="0"/>
        <v>24</v>
      </c>
    </row>
    <row r="24" spans="1:15" s="64" customFormat="1" ht="21.75" customHeight="1">
      <c r="A24" s="145" t="s">
        <v>128</v>
      </c>
      <c r="B24" s="295" t="s">
        <v>155</v>
      </c>
      <c r="C24" s="296"/>
      <c r="D24" s="149"/>
      <c r="E24" s="146"/>
      <c r="G24" s="189"/>
      <c r="M24" s="164" t="s">
        <v>0</v>
      </c>
      <c r="N24" s="48">
        <v>24</v>
      </c>
      <c r="O24" s="47">
        <f t="shared" si="0"/>
        <v>24</v>
      </c>
    </row>
    <row r="25" spans="1:15" s="64" customFormat="1" ht="21.75" customHeight="1">
      <c r="A25" s="62" t="s">
        <v>162</v>
      </c>
      <c r="B25" s="276" t="s">
        <v>154</v>
      </c>
      <c r="C25" s="277"/>
      <c r="D25" s="6"/>
      <c r="E25" s="137"/>
      <c r="G25" s="189"/>
      <c r="M25" s="164" t="s">
        <v>0</v>
      </c>
      <c r="N25" s="48">
        <v>24</v>
      </c>
      <c r="O25" s="47">
        <f t="shared" si="0"/>
        <v>24</v>
      </c>
    </row>
    <row r="26" spans="1:15" s="64" customFormat="1" ht="21.75" customHeight="1">
      <c r="A26" s="145" t="s">
        <v>163</v>
      </c>
      <c r="B26" s="295" t="s">
        <v>156</v>
      </c>
      <c r="C26" s="296"/>
      <c r="D26" s="149"/>
      <c r="E26" s="146"/>
      <c r="G26" s="189"/>
      <c r="M26" s="164" t="s">
        <v>0</v>
      </c>
      <c r="N26" s="48">
        <v>24</v>
      </c>
      <c r="O26" s="47">
        <f t="shared" si="0"/>
        <v>24</v>
      </c>
    </row>
    <row r="27" spans="1:15" s="182" customFormat="1" ht="21.75" customHeight="1">
      <c r="A27" s="62" t="s">
        <v>182</v>
      </c>
      <c r="B27" s="276" t="s">
        <v>158</v>
      </c>
      <c r="C27" s="277"/>
      <c r="D27" s="6"/>
      <c r="E27" s="137"/>
      <c r="G27" s="189"/>
      <c r="M27" s="199" t="s">
        <v>0</v>
      </c>
      <c r="N27" s="48">
        <v>24</v>
      </c>
      <c r="O27" s="47">
        <f t="shared" si="0"/>
        <v>24</v>
      </c>
    </row>
    <row r="28" spans="1:16" s="64" customFormat="1" ht="25.5" customHeight="1">
      <c r="A28" s="145" t="s">
        <v>8</v>
      </c>
      <c r="B28" s="282" t="s">
        <v>267</v>
      </c>
      <c r="C28" s="283"/>
      <c r="D28" s="149"/>
      <c r="E28" s="146"/>
      <c r="G28" s="189"/>
      <c r="M28" s="164" t="s">
        <v>0</v>
      </c>
      <c r="N28" s="48">
        <v>24</v>
      </c>
      <c r="O28" s="47">
        <f t="shared" si="0"/>
        <v>24</v>
      </c>
      <c r="P28" s="164"/>
    </row>
    <row r="29" spans="1:15" s="64" customFormat="1" ht="21.75" customHeight="1">
      <c r="A29" s="62" t="s">
        <v>9</v>
      </c>
      <c r="B29" s="293" t="s">
        <v>157</v>
      </c>
      <c r="C29" s="294"/>
      <c r="D29" s="6"/>
      <c r="E29" s="137"/>
      <c r="M29" s="164" t="s">
        <v>0</v>
      </c>
      <c r="N29" s="48">
        <v>18</v>
      </c>
      <c r="O29" s="47">
        <f t="shared" si="0"/>
        <v>18</v>
      </c>
    </row>
    <row r="30" spans="1:15" s="64" customFormat="1" ht="21.75" customHeight="1">
      <c r="A30" s="145" t="s">
        <v>144</v>
      </c>
      <c r="B30" s="176" t="s">
        <v>193</v>
      </c>
      <c r="C30" s="173"/>
      <c r="D30" s="149"/>
      <c r="E30" s="146"/>
      <c r="M30" s="164" t="s">
        <v>0</v>
      </c>
      <c r="N30" s="48">
        <v>18</v>
      </c>
      <c r="O30" s="47">
        <f t="shared" si="0"/>
        <v>18</v>
      </c>
    </row>
    <row r="31" spans="1:15" s="64" customFormat="1" ht="21.75" customHeight="1">
      <c r="A31" s="62" t="s">
        <v>145</v>
      </c>
      <c r="B31" s="175" t="s">
        <v>159</v>
      </c>
      <c r="C31" s="172"/>
      <c r="D31" s="6"/>
      <c r="E31" s="137"/>
      <c r="M31" s="164" t="s">
        <v>0</v>
      </c>
      <c r="N31" s="48">
        <v>18</v>
      </c>
      <c r="O31" s="47">
        <f t="shared" si="0"/>
        <v>18</v>
      </c>
    </row>
    <row r="32" spans="1:15" s="64" customFormat="1" ht="21.75" customHeight="1">
      <c r="A32" s="145" t="s">
        <v>146</v>
      </c>
      <c r="B32" s="174" t="s">
        <v>160</v>
      </c>
      <c r="C32" s="173"/>
      <c r="D32" s="149"/>
      <c r="E32" s="146"/>
      <c r="M32" s="164" t="s">
        <v>0</v>
      </c>
      <c r="N32" s="48">
        <v>18</v>
      </c>
      <c r="O32" s="47">
        <f t="shared" si="0"/>
        <v>18</v>
      </c>
    </row>
    <row r="33" spans="1:15" s="64" customFormat="1" ht="21.75" customHeight="1">
      <c r="A33" s="62" t="s">
        <v>147</v>
      </c>
      <c r="B33" s="175" t="s">
        <v>161</v>
      </c>
      <c r="C33" s="172"/>
      <c r="D33" s="6"/>
      <c r="E33" s="137"/>
      <c r="M33" s="164" t="s">
        <v>0</v>
      </c>
      <c r="N33" s="48">
        <v>18</v>
      </c>
      <c r="O33" s="47">
        <f t="shared" si="0"/>
        <v>18</v>
      </c>
    </row>
    <row r="34" spans="1:15" s="64" customFormat="1" ht="21.75" customHeight="1">
      <c r="A34" s="145" t="s">
        <v>148</v>
      </c>
      <c r="B34" s="195" t="s">
        <v>196</v>
      </c>
      <c r="C34" s="193"/>
      <c r="D34" s="149"/>
      <c r="E34" s="146"/>
      <c r="G34" s="164"/>
      <c r="M34" s="164" t="s">
        <v>0</v>
      </c>
      <c r="N34" s="48">
        <v>18</v>
      </c>
      <c r="O34" s="47">
        <f t="shared" si="0"/>
        <v>18</v>
      </c>
    </row>
    <row r="35" spans="1:15" s="64" customFormat="1" ht="21.75" customHeight="1">
      <c r="A35" s="62" t="s">
        <v>164</v>
      </c>
      <c r="B35" s="192" t="s">
        <v>197</v>
      </c>
      <c r="C35" s="194"/>
      <c r="D35" s="6"/>
      <c r="E35" s="137"/>
      <c r="M35" s="161" t="s">
        <v>0</v>
      </c>
      <c r="N35" s="48">
        <v>18</v>
      </c>
      <c r="O35" s="47">
        <f t="shared" si="0"/>
        <v>18</v>
      </c>
    </row>
    <row r="36" spans="1:15" s="64" customFormat="1" ht="21.75" customHeight="1">
      <c r="A36" s="145" t="s">
        <v>198</v>
      </c>
      <c r="B36" s="267" t="s">
        <v>268</v>
      </c>
      <c r="C36" s="193"/>
      <c r="D36" s="149"/>
      <c r="E36" s="146"/>
      <c r="M36" s="161" t="s">
        <v>0</v>
      </c>
      <c r="N36" s="48">
        <v>18</v>
      </c>
      <c r="O36" s="47">
        <f>IF(OR(D36=M36,D36=""),N36,0)</f>
        <v>18</v>
      </c>
    </row>
    <row r="37" spans="1:15" s="64" customFormat="1" ht="21.75" customHeight="1">
      <c r="A37" s="145" t="s">
        <v>149</v>
      </c>
      <c r="B37" s="282" t="s">
        <v>129</v>
      </c>
      <c r="C37" s="283"/>
      <c r="D37" s="149"/>
      <c r="E37" s="146"/>
      <c r="G37" s="66"/>
      <c r="M37" s="64" t="s">
        <v>0</v>
      </c>
      <c r="N37" s="153">
        <v>32</v>
      </c>
      <c r="O37" s="47">
        <f>IF(OR(D37=M37,D37=""),N37,0)</f>
        <v>32</v>
      </c>
    </row>
    <row r="38" spans="5:17" s="153" customFormat="1" ht="12.75">
      <c r="E38" s="156"/>
      <c r="M38" s="160"/>
      <c r="N38" s="160">
        <f>SUM(N15:N37)</f>
        <v>488</v>
      </c>
      <c r="O38" s="160">
        <f>SUM(O15:O37)</f>
        <v>488</v>
      </c>
      <c r="P38" s="160"/>
      <c r="Q38" s="162"/>
    </row>
    <row r="39" spans="1:17" s="48" customFormat="1" ht="21.75" customHeight="1">
      <c r="A39" s="52" t="s">
        <v>130</v>
      </c>
      <c r="B39" s="53"/>
      <c r="C39" s="53"/>
      <c r="D39" s="53"/>
      <c r="E39" s="135"/>
      <c r="M39" s="160"/>
      <c r="N39" s="160"/>
      <c r="O39" s="180"/>
      <c r="P39" s="68"/>
      <c r="Q39" s="69"/>
    </row>
    <row r="40" spans="1:17" ht="3" customHeight="1">
      <c r="A40" s="55"/>
      <c r="B40" s="54"/>
      <c r="C40" s="54"/>
      <c r="D40" s="54"/>
      <c r="E40" s="136"/>
      <c r="M40" s="153"/>
      <c r="N40" s="153"/>
      <c r="O40" s="153"/>
      <c r="P40" s="153"/>
      <c r="Q40" s="69"/>
    </row>
    <row r="41" spans="1:17" s="243" customFormat="1" ht="21" customHeight="1">
      <c r="A41" s="239"/>
      <c r="B41" s="239"/>
      <c r="C41" s="239"/>
      <c r="D41" s="240" t="s">
        <v>2</v>
      </c>
      <c r="E41" s="241" t="s">
        <v>43</v>
      </c>
      <c r="F41" s="242"/>
      <c r="M41" s="244" t="s">
        <v>1</v>
      </c>
      <c r="N41" s="244" t="s">
        <v>15</v>
      </c>
      <c r="O41" s="26">
        <f>O46/N46</f>
        <v>1</v>
      </c>
      <c r="P41" s="245"/>
      <c r="Q41" s="246"/>
    </row>
    <row r="42" spans="1:17" ht="27" customHeight="1">
      <c r="A42" s="62" t="s">
        <v>10</v>
      </c>
      <c r="B42" s="289" t="s">
        <v>131</v>
      </c>
      <c r="C42" s="290"/>
      <c r="D42" s="6"/>
      <c r="E42" s="138"/>
      <c r="M42" s="58" t="s">
        <v>0</v>
      </c>
      <c r="N42" s="48">
        <v>4</v>
      </c>
      <c r="O42" s="47">
        <f>IF(OR(D42=M42,D42=""),N42,0)</f>
        <v>4</v>
      </c>
      <c r="P42" s="160"/>
      <c r="Q42" s="162"/>
    </row>
    <row r="43" spans="1:15" s="153" customFormat="1" ht="27" customHeight="1">
      <c r="A43" s="145" t="s">
        <v>11</v>
      </c>
      <c r="B43" s="287" t="s">
        <v>101</v>
      </c>
      <c r="C43" s="288"/>
      <c r="D43" s="149"/>
      <c r="E43" s="150"/>
      <c r="M43" s="160" t="s">
        <v>0</v>
      </c>
      <c r="N43" s="48">
        <v>4</v>
      </c>
      <c r="O43" s="47">
        <f>IF(OR(D43=M43,D43=""),N43,0)</f>
        <v>4</v>
      </c>
    </row>
    <row r="44" spans="1:17" ht="25.5" customHeight="1">
      <c r="A44" s="62" t="s">
        <v>142</v>
      </c>
      <c r="B44" s="289" t="s">
        <v>132</v>
      </c>
      <c r="C44" s="290"/>
      <c r="D44" s="6"/>
      <c r="E44" s="138"/>
      <c r="M44" s="160" t="s">
        <v>0</v>
      </c>
      <c r="N44" s="48">
        <v>4</v>
      </c>
      <c r="O44" s="47">
        <f>IF(OR(D44=M44,D44=""),N44,0)</f>
        <v>4</v>
      </c>
      <c r="P44" s="64"/>
      <c r="Q44" s="64"/>
    </row>
    <row r="45" spans="1:15" s="153" customFormat="1" ht="30" customHeight="1">
      <c r="A45" s="145" t="s">
        <v>143</v>
      </c>
      <c r="B45" s="287" t="s">
        <v>133</v>
      </c>
      <c r="C45" s="288"/>
      <c r="D45" s="149"/>
      <c r="E45" s="150"/>
      <c r="M45" s="160" t="s">
        <v>0</v>
      </c>
      <c r="N45" s="48">
        <v>4</v>
      </c>
      <c r="O45" s="47">
        <f>IF(OR(D45=M45,D45=""),N45,0)</f>
        <v>4</v>
      </c>
    </row>
    <row r="46" spans="5:15" s="153" customFormat="1" ht="19.5" customHeight="1">
      <c r="E46" s="156"/>
      <c r="M46" s="160"/>
      <c r="N46" s="153">
        <f>SUM(N42:N45)</f>
        <v>16</v>
      </c>
      <c r="O46" s="153">
        <f>SUM(O42:O45)</f>
        <v>16</v>
      </c>
    </row>
    <row r="47" spans="1:20" ht="20.25" customHeight="1">
      <c r="A47" s="52" t="s">
        <v>134</v>
      </c>
      <c r="B47" s="53"/>
      <c r="C47" s="53"/>
      <c r="D47" s="53"/>
      <c r="E47" s="135"/>
      <c r="M47" s="160"/>
      <c r="N47" s="153"/>
      <c r="O47" s="153"/>
      <c r="P47" s="153"/>
      <c r="Q47" s="153"/>
      <c r="R47" s="153"/>
      <c r="S47" s="153"/>
      <c r="T47" s="153"/>
    </row>
    <row r="48" spans="13:20" ht="12.75">
      <c r="M48" s="160"/>
      <c r="N48" s="153"/>
      <c r="O48" s="153"/>
      <c r="P48" s="153"/>
      <c r="Q48" s="153"/>
      <c r="R48" s="153"/>
      <c r="S48" s="153"/>
      <c r="T48" s="153"/>
    </row>
    <row r="49" spans="1:20" s="243" customFormat="1" ht="23.25" customHeight="1">
      <c r="A49" s="239"/>
      <c r="B49" s="239"/>
      <c r="C49" s="239"/>
      <c r="D49" s="240" t="s">
        <v>2</v>
      </c>
      <c r="E49" s="241" t="s">
        <v>43</v>
      </c>
      <c r="F49" s="242"/>
      <c r="M49" s="244" t="s">
        <v>1</v>
      </c>
      <c r="N49" s="244" t="s">
        <v>15</v>
      </c>
      <c r="O49" s="26">
        <f>O54/N54</f>
        <v>1</v>
      </c>
      <c r="P49" s="163"/>
      <c r="Q49" s="163"/>
      <c r="R49" s="163"/>
      <c r="S49" s="163"/>
      <c r="T49" s="163"/>
    </row>
    <row r="50" spans="1:20" s="229" customFormat="1" ht="24.75" customHeight="1">
      <c r="A50" s="145" t="s">
        <v>12</v>
      </c>
      <c r="B50" s="291" t="s">
        <v>250</v>
      </c>
      <c r="C50" s="292"/>
      <c r="D50" s="149"/>
      <c r="E50" s="232"/>
      <c r="F50" s="231"/>
      <c r="M50" s="58" t="s">
        <v>0</v>
      </c>
      <c r="N50" s="58">
        <v>24</v>
      </c>
      <c r="O50" s="58">
        <f>IF(OR(D50=M50,D50=""),N50,0)</f>
        <v>24</v>
      </c>
      <c r="P50" s="230"/>
      <c r="Q50" s="230"/>
      <c r="R50" s="230"/>
      <c r="S50" s="230"/>
      <c r="T50" s="230"/>
    </row>
    <row r="51" spans="1:20" ht="22.5" customHeight="1">
      <c r="A51" s="62" t="s">
        <v>13</v>
      </c>
      <c r="B51" s="151" t="s">
        <v>135</v>
      </c>
      <c r="C51" s="152"/>
      <c r="D51" s="6"/>
      <c r="E51" s="138"/>
      <c r="G51" s="61"/>
      <c r="M51" s="58" t="s">
        <v>0</v>
      </c>
      <c r="N51" s="48">
        <v>32</v>
      </c>
      <c r="O51" s="47">
        <f>IF(OR(D51=M51,D51=""),N51,0)</f>
        <v>32</v>
      </c>
      <c r="P51" s="153"/>
      <c r="Q51" s="153"/>
      <c r="R51" s="153"/>
      <c r="S51" s="153"/>
      <c r="T51" s="153"/>
    </row>
    <row r="52" spans="1:20" ht="26.25" customHeight="1">
      <c r="A52" s="145" t="s">
        <v>14</v>
      </c>
      <c r="B52" s="280" t="s">
        <v>103</v>
      </c>
      <c r="C52" s="281"/>
      <c r="D52" s="149"/>
      <c r="E52" s="150"/>
      <c r="G52" s="61"/>
      <c r="M52" s="58" t="s">
        <v>0</v>
      </c>
      <c r="N52" s="48">
        <v>24</v>
      </c>
      <c r="O52" s="47">
        <f>IF(OR(D52=M52,D52=""),N52,0)</f>
        <v>24</v>
      </c>
      <c r="P52" s="153"/>
      <c r="Q52" s="153"/>
      <c r="R52" s="153"/>
      <c r="S52" s="153"/>
      <c r="T52" s="153"/>
    </row>
    <row r="53" spans="1:20" ht="17.25" customHeight="1">
      <c r="A53" s="62" t="s">
        <v>102</v>
      </c>
      <c r="B53" s="63" t="s">
        <v>165</v>
      </c>
      <c r="C53" s="64"/>
      <c r="D53" s="6"/>
      <c r="E53" s="138"/>
      <c r="G53" s="61"/>
      <c r="M53" s="58" t="s">
        <v>0</v>
      </c>
      <c r="N53" s="48">
        <v>24</v>
      </c>
      <c r="O53" s="47">
        <f>IF(OR(D53=M53,D53=""),N53,0)</f>
        <v>24</v>
      </c>
      <c r="P53" s="197"/>
      <c r="Q53" s="162"/>
      <c r="R53" s="181"/>
      <c r="S53" s="153"/>
      <c r="T53" s="153"/>
    </row>
    <row r="54" spans="1:20" s="48" customFormat="1" ht="12.75">
      <c r="A54" s="47"/>
      <c r="B54" s="47"/>
      <c r="C54" s="47"/>
      <c r="D54" s="47"/>
      <c r="E54" s="134"/>
      <c r="M54" s="160"/>
      <c r="N54" s="160">
        <f>SUM(N50:N53)</f>
        <v>104</v>
      </c>
      <c r="O54" s="160">
        <f>SUM(O50:O53)</f>
        <v>104</v>
      </c>
      <c r="P54" s="160"/>
      <c r="Q54" s="162"/>
      <c r="R54" s="153"/>
      <c r="S54" s="153"/>
      <c r="T54" s="153"/>
    </row>
    <row r="55" spans="1:20" s="48" customFormat="1" ht="12.75">
      <c r="A55" s="47"/>
      <c r="B55" s="47"/>
      <c r="C55" s="47"/>
      <c r="D55" s="47"/>
      <c r="E55" s="134"/>
      <c r="M55" s="160"/>
      <c r="N55" s="160"/>
      <c r="O55" s="180"/>
      <c r="P55" s="160"/>
      <c r="Q55" s="162"/>
      <c r="R55" s="153"/>
      <c r="S55" s="153"/>
      <c r="T55" s="153"/>
    </row>
    <row r="56" spans="1:20" ht="18.75" customHeight="1">
      <c r="A56" s="52" t="s">
        <v>136</v>
      </c>
      <c r="B56" s="53"/>
      <c r="C56" s="53"/>
      <c r="D56" s="53"/>
      <c r="E56" s="135"/>
      <c r="M56" s="153"/>
      <c r="N56" s="153"/>
      <c r="O56" s="153"/>
      <c r="P56" s="153"/>
      <c r="Q56" s="162"/>
      <c r="R56" s="153"/>
      <c r="S56" s="153"/>
      <c r="T56" s="153"/>
    </row>
    <row r="57" spans="13:20" ht="12.75">
      <c r="M57" s="160"/>
      <c r="N57" s="153"/>
      <c r="O57" s="153"/>
      <c r="P57" s="160"/>
      <c r="Q57" s="162"/>
      <c r="R57" s="153"/>
      <c r="S57" s="153"/>
      <c r="T57" s="153"/>
    </row>
    <row r="58" spans="1:20" s="243" customFormat="1" ht="23.25" customHeight="1">
      <c r="A58" s="239"/>
      <c r="B58" s="239"/>
      <c r="C58" s="239"/>
      <c r="D58" s="240" t="s">
        <v>2</v>
      </c>
      <c r="E58" s="241" t="s">
        <v>43</v>
      </c>
      <c r="F58" s="242"/>
      <c r="M58" s="244" t="s">
        <v>1</v>
      </c>
      <c r="N58" s="244" t="s">
        <v>15</v>
      </c>
      <c r="O58" s="26">
        <f>O66/N66</f>
        <v>1</v>
      </c>
      <c r="P58" s="163"/>
      <c r="Q58" s="163"/>
      <c r="R58" s="163"/>
      <c r="S58" s="163"/>
      <c r="T58" s="163"/>
    </row>
    <row r="59" spans="1:17" s="153" customFormat="1" ht="33" customHeight="1">
      <c r="A59" s="145" t="s">
        <v>17</v>
      </c>
      <c r="B59" s="280" t="s">
        <v>251</v>
      </c>
      <c r="C59" s="281"/>
      <c r="D59" s="149"/>
      <c r="E59" s="150"/>
      <c r="G59" s="190"/>
      <c r="M59" s="58" t="s">
        <v>0</v>
      </c>
      <c r="N59" s="153">
        <v>32</v>
      </c>
      <c r="O59" s="47">
        <f>IF(OR(D59=M59,D59=""),N59,0)</f>
        <v>32</v>
      </c>
      <c r="P59" s="160"/>
      <c r="Q59" s="162"/>
    </row>
    <row r="60" spans="1:20" ht="33" customHeight="1">
      <c r="A60" s="62" t="s">
        <v>18</v>
      </c>
      <c r="B60" s="278" t="s">
        <v>166</v>
      </c>
      <c r="C60" s="279"/>
      <c r="D60" s="6"/>
      <c r="E60" s="138"/>
      <c r="F60" s="153"/>
      <c r="G60" s="189"/>
      <c r="M60" s="58" t="s">
        <v>0</v>
      </c>
      <c r="N60" s="153">
        <v>32</v>
      </c>
      <c r="O60" s="47">
        <f aca="true" t="shared" si="1" ref="O60:O65">IF(OR(D60=M60,D60=""),N60,0)</f>
        <v>32</v>
      </c>
      <c r="P60" s="160"/>
      <c r="Q60" s="162"/>
      <c r="R60" s="153"/>
      <c r="S60" s="153"/>
      <c r="T60" s="153"/>
    </row>
    <row r="61" spans="1:20" ht="23.25" customHeight="1">
      <c r="A61" s="145" t="s">
        <v>185</v>
      </c>
      <c r="B61" s="280" t="s">
        <v>137</v>
      </c>
      <c r="C61" s="281"/>
      <c r="D61" s="149"/>
      <c r="E61" s="150"/>
      <c r="F61" s="153"/>
      <c r="M61" s="58"/>
      <c r="N61" s="153"/>
      <c r="P61" s="153"/>
      <c r="Q61" s="153"/>
      <c r="R61" s="153"/>
      <c r="S61" s="153"/>
      <c r="T61" s="153"/>
    </row>
    <row r="62" spans="1:20" ht="27" customHeight="1">
      <c r="A62" s="62" t="s">
        <v>186</v>
      </c>
      <c r="B62" s="170" t="s">
        <v>168</v>
      </c>
      <c r="C62" s="64"/>
      <c r="D62" s="6"/>
      <c r="E62" s="138"/>
      <c r="F62" s="153"/>
      <c r="G62" s="189"/>
      <c r="M62" s="58" t="s">
        <v>0</v>
      </c>
      <c r="N62" s="153">
        <v>24</v>
      </c>
      <c r="O62" s="47">
        <f t="shared" si="1"/>
        <v>24</v>
      </c>
      <c r="P62" s="153"/>
      <c r="Q62" s="153"/>
      <c r="R62" s="153"/>
      <c r="S62" s="153"/>
      <c r="T62" s="153"/>
    </row>
    <row r="63" spans="1:20" s="54" customFormat="1" ht="27" customHeight="1">
      <c r="A63" s="145" t="s">
        <v>187</v>
      </c>
      <c r="B63" s="285" t="s">
        <v>190</v>
      </c>
      <c r="C63" s="286"/>
      <c r="D63" s="149"/>
      <c r="E63" s="150"/>
      <c r="F63" s="153"/>
      <c r="G63" s="189"/>
      <c r="M63" s="58" t="s">
        <v>0</v>
      </c>
      <c r="N63" s="153">
        <v>24</v>
      </c>
      <c r="O63" s="47">
        <f t="shared" si="1"/>
        <v>24</v>
      </c>
      <c r="P63" s="198"/>
      <c r="Q63" s="198"/>
      <c r="R63" s="198"/>
      <c r="S63" s="198"/>
      <c r="T63" s="198"/>
    </row>
    <row r="64" spans="1:20" ht="27" customHeight="1">
      <c r="A64" s="62" t="s">
        <v>188</v>
      </c>
      <c r="B64" s="178" t="s">
        <v>259</v>
      </c>
      <c r="C64" s="178"/>
      <c r="D64" s="6"/>
      <c r="E64" s="138"/>
      <c r="F64" s="153"/>
      <c r="M64" s="58" t="s">
        <v>0</v>
      </c>
      <c r="N64" s="153">
        <v>6</v>
      </c>
      <c r="O64" s="47">
        <f t="shared" si="1"/>
        <v>6</v>
      </c>
      <c r="P64" s="153"/>
      <c r="Q64" s="153"/>
      <c r="R64" s="153"/>
      <c r="S64" s="197"/>
      <c r="T64" s="153"/>
    </row>
    <row r="65" spans="1:20" ht="27" customHeight="1">
      <c r="A65" s="145" t="s">
        <v>189</v>
      </c>
      <c r="B65" s="285" t="s">
        <v>258</v>
      </c>
      <c r="C65" s="286"/>
      <c r="D65" s="149"/>
      <c r="E65" s="150"/>
      <c r="F65" s="153"/>
      <c r="M65" s="58" t="s">
        <v>0</v>
      </c>
      <c r="N65" s="153">
        <v>6</v>
      </c>
      <c r="O65" s="47">
        <f t="shared" si="1"/>
        <v>6</v>
      </c>
      <c r="P65" s="197"/>
      <c r="Q65" s="162"/>
      <c r="R65" s="181"/>
      <c r="S65" s="153"/>
      <c r="T65" s="153"/>
    </row>
    <row r="66" spans="4:20" ht="17.25" customHeight="1">
      <c r="D66" s="258"/>
      <c r="M66" s="153"/>
      <c r="N66" s="153">
        <f>SUM(N59:N65)</f>
        <v>124</v>
      </c>
      <c r="O66" s="153">
        <f>SUM(O59:O65)</f>
        <v>124</v>
      </c>
      <c r="P66" s="153"/>
      <c r="Q66" s="162"/>
      <c r="R66" s="153"/>
      <c r="S66" s="153"/>
      <c r="T66" s="153"/>
    </row>
    <row r="67" spans="1:20" ht="19.5" customHeight="1">
      <c r="A67" s="52" t="s">
        <v>139</v>
      </c>
      <c r="B67" s="53"/>
      <c r="C67" s="53"/>
      <c r="D67" s="53"/>
      <c r="E67" s="135"/>
      <c r="M67" s="160"/>
      <c r="N67" s="153"/>
      <c r="O67" s="153"/>
      <c r="P67" s="160"/>
      <c r="Q67" s="162"/>
      <c r="R67" s="153"/>
      <c r="S67" s="153"/>
      <c r="T67" s="153"/>
    </row>
    <row r="68" spans="13:20" ht="12.75">
      <c r="M68" s="160"/>
      <c r="N68" s="153"/>
      <c r="O68" s="153"/>
      <c r="P68" s="160"/>
      <c r="Q68" s="162"/>
      <c r="R68" s="153"/>
      <c r="S68" s="153"/>
      <c r="T68" s="153"/>
    </row>
    <row r="69" spans="1:20" s="243" customFormat="1" ht="23.25" customHeight="1">
      <c r="A69" s="239"/>
      <c r="B69" s="239"/>
      <c r="C69" s="239"/>
      <c r="D69" s="240" t="s">
        <v>2</v>
      </c>
      <c r="E69" s="241" t="s">
        <v>43</v>
      </c>
      <c r="F69" s="242"/>
      <c r="M69" s="244" t="s">
        <v>1</v>
      </c>
      <c r="N69" s="244" t="s">
        <v>15</v>
      </c>
      <c r="O69" s="26">
        <f>O90/N90</f>
        <v>1.075</v>
      </c>
      <c r="P69" s="163"/>
      <c r="Q69" s="163"/>
      <c r="R69" s="163"/>
      <c r="S69" s="163"/>
      <c r="T69" s="163"/>
    </row>
    <row r="70" spans="1:15" s="153" customFormat="1" ht="25.5" customHeight="1">
      <c r="A70" s="145" t="s">
        <v>19</v>
      </c>
      <c r="B70" s="280" t="s">
        <v>272</v>
      </c>
      <c r="C70" s="281"/>
      <c r="D70" s="149"/>
      <c r="E70" s="183"/>
      <c r="F70" s="169"/>
      <c r="G70" s="190"/>
      <c r="M70" s="58" t="s">
        <v>0</v>
      </c>
      <c r="N70" s="169">
        <v>24</v>
      </c>
      <c r="O70" s="47">
        <f>IF(OR(D70=M70,D70=""),N70,0)</f>
        <v>24</v>
      </c>
    </row>
    <row r="71" spans="1:17" s="153" customFormat="1" ht="25.5" customHeight="1">
      <c r="A71" s="145" t="s">
        <v>20</v>
      </c>
      <c r="B71" s="280" t="s">
        <v>170</v>
      </c>
      <c r="C71" s="281"/>
      <c r="D71" s="149"/>
      <c r="E71" s="177"/>
      <c r="M71" s="58" t="s">
        <v>0</v>
      </c>
      <c r="N71" s="153">
        <v>24</v>
      </c>
      <c r="O71" s="47">
        <f aca="true" t="shared" si="2" ref="O71:O89">IF(OR(D71=M71,D71=""),N71,0)</f>
        <v>24</v>
      </c>
      <c r="P71" s="160"/>
      <c r="Q71" s="162"/>
    </row>
    <row r="72" spans="1:20" ht="25.5" customHeight="1">
      <c r="A72" s="62" t="s">
        <v>21</v>
      </c>
      <c r="B72" s="278" t="s">
        <v>257</v>
      </c>
      <c r="C72" s="279"/>
      <c r="D72" s="6"/>
      <c r="E72" s="184"/>
      <c r="F72" s="169"/>
      <c r="G72" s="191"/>
      <c r="M72" s="58" t="s">
        <v>0</v>
      </c>
      <c r="N72" s="169">
        <v>32</v>
      </c>
      <c r="O72" s="47">
        <f t="shared" si="2"/>
        <v>32</v>
      </c>
      <c r="P72" s="160"/>
      <c r="Q72" s="162"/>
      <c r="R72" s="153"/>
      <c r="S72" s="153"/>
      <c r="T72" s="153"/>
    </row>
    <row r="73" spans="1:17" s="153" customFormat="1" ht="25.5" customHeight="1">
      <c r="A73" s="145" t="s">
        <v>104</v>
      </c>
      <c r="B73" s="165" t="s">
        <v>177</v>
      </c>
      <c r="C73" s="157"/>
      <c r="D73" s="149"/>
      <c r="E73" s="177"/>
      <c r="F73" s="196"/>
      <c r="M73" s="58" t="s">
        <v>0</v>
      </c>
      <c r="N73" s="196">
        <v>24</v>
      </c>
      <c r="O73" s="47">
        <f t="shared" si="2"/>
        <v>24</v>
      </c>
      <c r="P73" s="160"/>
      <c r="Q73" s="162"/>
    </row>
    <row r="74" spans="1:20" s="64" customFormat="1" ht="25.5" customHeight="1">
      <c r="A74" s="62" t="s">
        <v>105</v>
      </c>
      <c r="B74" s="167" t="s">
        <v>171</v>
      </c>
      <c r="D74" s="6"/>
      <c r="E74" s="179"/>
      <c r="F74" s="196"/>
      <c r="M74" s="58" t="s">
        <v>0</v>
      </c>
      <c r="N74" s="196">
        <v>24</v>
      </c>
      <c r="O74" s="47">
        <f t="shared" si="2"/>
        <v>24</v>
      </c>
      <c r="P74" s="160"/>
      <c r="Q74" s="162"/>
      <c r="R74" s="153"/>
      <c r="S74" s="153"/>
      <c r="T74" s="153"/>
    </row>
    <row r="75" spans="1:17" s="153" customFormat="1" ht="30" customHeight="1">
      <c r="A75" s="145" t="s">
        <v>106</v>
      </c>
      <c r="B75" s="165" t="s">
        <v>172</v>
      </c>
      <c r="D75" s="149"/>
      <c r="E75" s="183"/>
      <c r="F75" s="169"/>
      <c r="G75" s="190"/>
      <c r="M75" s="58" t="s">
        <v>0</v>
      </c>
      <c r="N75" s="169">
        <v>24</v>
      </c>
      <c r="O75" s="47">
        <f t="shared" si="2"/>
        <v>24</v>
      </c>
      <c r="P75" s="160"/>
      <c r="Q75" s="162"/>
    </row>
    <row r="76" spans="1:20" s="64" customFormat="1" ht="21.75" customHeight="1">
      <c r="A76" s="62" t="s">
        <v>107</v>
      </c>
      <c r="B76" s="278" t="s">
        <v>173</v>
      </c>
      <c r="C76" s="279"/>
      <c r="D76" s="6"/>
      <c r="E76" s="184"/>
      <c r="F76" s="169"/>
      <c r="G76" s="190"/>
      <c r="M76" s="58" t="s">
        <v>0</v>
      </c>
      <c r="N76" s="169">
        <v>24</v>
      </c>
      <c r="O76" s="47">
        <f t="shared" si="2"/>
        <v>24</v>
      </c>
      <c r="P76" s="160"/>
      <c r="Q76" s="162"/>
      <c r="R76" s="153"/>
      <c r="S76" s="153"/>
      <c r="T76" s="153"/>
    </row>
    <row r="77" spans="1:17" s="153" customFormat="1" ht="30.75" customHeight="1">
      <c r="A77" s="145" t="s">
        <v>108</v>
      </c>
      <c r="B77" s="155" t="s">
        <v>180</v>
      </c>
      <c r="D77" s="149"/>
      <c r="E77" s="183"/>
      <c r="F77" s="169"/>
      <c r="G77" s="190"/>
      <c r="M77" s="58" t="s">
        <v>0</v>
      </c>
      <c r="N77" s="169">
        <v>24</v>
      </c>
      <c r="O77" s="47">
        <f t="shared" si="2"/>
        <v>24</v>
      </c>
      <c r="P77" s="160"/>
      <c r="Q77" s="162"/>
    </row>
    <row r="78" spans="1:20" s="64" customFormat="1" ht="25.5" customHeight="1">
      <c r="A78" s="62" t="s">
        <v>109</v>
      </c>
      <c r="B78" s="74" t="s">
        <v>273</v>
      </c>
      <c r="D78" s="6"/>
      <c r="E78" s="74"/>
      <c r="F78" s="153"/>
      <c r="M78" s="58" t="s">
        <v>0</v>
      </c>
      <c r="N78" s="153">
        <v>48</v>
      </c>
      <c r="O78" s="47">
        <f t="shared" si="2"/>
        <v>48</v>
      </c>
      <c r="P78" s="153"/>
      <c r="Q78" s="153"/>
      <c r="R78" s="153"/>
      <c r="S78" s="153"/>
      <c r="T78" s="153"/>
    </row>
    <row r="79" spans="1:17" s="153" customFormat="1" ht="22.5" customHeight="1">
      <c r="A79" s="145" t="s">
        <v>252</v>
      </c>
      <c r="B79" s="280" t="s">
        <v>195</v>
      </c>
      <c r="C79" s="281"/>
      <c r="D79" s="149"/>
      <c r="E79" s="183"/>
      <c r="F79" s="169"/>
      <c r="M79" s="58" t="s">
        <v>0</v>
      </c>
      <c r="N79" s="169">
        <v>48</v>
      </c>
      <c r="O79" s="47">
        <f t="shared" si="2"/>
        <v>48</v>
      </c>
      <c r="P79" s="72" t="s">
        <v>48</v>
      </c>
      <c r="Q79" s="200">
        <f>IF(OR(D79=P79,D79=""),-N79,0)</f>
        <v>-48</v>
      </c>
    </row>
    <row r="80" spans="1:20" s="64" customFormat="1" ht="25.5" customHeight="1">
      <c r="A80" s="62" t="s">
        <v>110</v>
      </c>
      <c r="B80" s="278" t="s">
        <v>275</v>
      </c>
      <c r="C80" s="279"/>
      <c r="D80" s="6"/>
      <c r="E80" s="74"/>
      <c r="F80" s="153"/>
      <c r="M80" s="58" t="s">
        <v>0</v>
      </c>
      <c r="N80" s="153">
        <v>48</v>
      </c>
      <c r="O80" s="47">
        <f t="shared" si="2"/>
        <v>48</v>
      </c>
      <c r="P80" s="153"/>
      <c r="Q80" s="153"/>
      <c r="R80" s="153"/>
      <c r="S80" s="153"/>
      <c r="T80" s="153"/>
    </row>
    <row r="81" spans="1:15" s="153" customFormat="1" ht="25.5" customHeight="1">
      <c r="A81" s="145" t="s">
        <v>178</v>
      </c>
      <c r="B81" s="280" t="s">
        <v>277</v>
      </c>
      <c r="C81" s="281"/>
      <c r="D81" s="149"/>
      <c r="E81" s="155"/>
      <c r="M81" s="58" t="s">
        <v>0</v>
      </c>
      <c r="N81" s="153">
        <v>48</v>
      </c>
      <c r="O81" s="47">
        <f t="shared" si="2"/>
        <v>48</v>
      </c>
    </row>
    <row r="82" spans="1:20" s="64" customFormat="1" ht="22.5" customHeight="1">
      <c r="A82" s="62" t="s">
        <v>111</v>
      </c>
      <c r="B82" s="278" t="s">
        <v>255</v>
      </c>
      <c r="C82" s="279"/>
      <c r="D82" s="6"/>
      <c r="E82" s="184"/>
      <c r="F82" s="169"/>
      <c r="M82" s="58" t="s">
        <v>0</v>
      </c>
      <c r="N82" s="169">
        <v>48</v>
      </c>
      <c r="O82" s="47">
        <f t="shared" si="2"/>
        <v>48</v>
      </c>
      <c r="P82" s="153"/>
      <c r="Q82" s="153"/>
      <c r="R82" s="153"/>
      <c r="S82" s="153"/>
      <c r="T82" s="153"/>
    </row>
    <row r="83" spans="1:15" s="153" customFormat="1" ht="22.5" customHeight="1">
      <c r="A83" s="145" t="s">
        <v>112</v>
      </c>
      <c r="B83" s="155" t="s">
        <v>179</v>
      </c>
      <c r="D83" s="149"/>
      <c r="E83" s="155"/>
      <c r="M83" s="58" t="s">
        <v>0</v>
      </c>
      <c r="N83" s="153">
        <v>24</v>
      </c>
      <c r="O83" s="47">
        <f t="shared" si="2"/>
        <v>24</v>
      </c>
    </row>
    <row r="84" spans="1:20" s="64" customFormat="1" ht="22.5" customHeight="1">
      <c r="A84" s="62" t="s">
        <v>113</v>
      </c>
      <c r="B84" s="74" t="s">
        <v>174</v>
      </c>
      <c r="D84" s="6"/>
      <c r="E84" s="74"/>
      <c r="F84" s="153"/>
      <c r="G84" s="164"/>
      <c r="M84" s="58" t="s">
        <v>0</v>
      </c>
      <c r="N84" s="153">
        <v>32</v>
      </c>
      <c r="O84" s="47">
        <f t="shared" si="2"/>
        <v>32</v>
      </c>
      <c r="P84" s="153"/>
      <c r="Q84" s="153"/>
      <c r="R84" s="153"/>
      <c r="S84" s="153"/>
      <c r="T84" s="153"/>
    </row>
    <row r="85" spans="1:15" s="153" customFormat="1" ht="22.5" customHeight="1">
      <c r="A85" s="145" t="s">
        <v>114</v>
      </c>
      <c r="B85" s="155" t="s">
        <v>261</v>
      </c>
      <c r="D85" s="149"/>
      <c r="E85" s="155"/>
      <c r="M85" s="58"/>
      <c r="O85" s="47"/>
    </row>
    <row r="86" spans="1:20" s="64" customFormat="1" ht="22.5" customHeight="1">
      <c r="A86" s="62" t="s">
        <v>253</v>
      </c>
      <c r="B86" s="170" t="s">
        <v>175</v>
      </c>
      <c r="D86" s="6"/>
      <c r="E86" s="184"/>
      <c r="F86" s="169"/>
      <c r="M86" s="58" t="s">
        <v>0</v>
      </c>
      <c r="N86" s="169">
        <v>48</v>
      </c>
      <c r="O86" s="47">
        <f t="shared" si="2"/>
        <v>48</v>
      </c>
      <c r="P86" s="153"/>
      <c r="Q86" s="153"/>
      <c r="R86" s="153"/>
      <c r="S86" s="153"/>
      <c r="T86" s="153"/>
    </row>
    <row r="87" spans="1:15" s="153" customFormat="1" ht="22.5" customHeight="1">
      <c r="A87" s="145" t="s">
        <v>254</v>
      </c>
      <c r="B87" s="166" t="s">
        <v>176</v>
      </c>
      <c r="D87" s="149"/>
      <c r="E87" s="155"/>
      <c r="M87" s="58" t="s">
        <v>0</v>
      </c>
      <c r="N87" s="153">
        <v>48</v>
      </c>
      <c r="O87" s="47">
        <f t="shared" si="2"/>
        <v>48</v>
      </c>
    </row>
    <row r="88" spans="1:15" s="64" customFormat="1" ht="22.5" customHeight="1">
      <c r="A88" s="62" t="s">
        <v>115</v>
      </c>
      <c r="B88" s="74" t="s">
        <v>278</v>
      </c>
      <c r="D88" s="6"/>
      <c r="E88" s="74"/>
      <c r="F88" s="153"/>
      <c r="M88" s="58" t="s">
        <v>0</v>
      </c>
      <c r="N88" s="153">
        <v>48</v>
      </c>
      <c r="O88" s="47">
        <f t="shared" si="2"/>
        <v>48</v>
      </c>
    </row>
    <row r="89" spans="1:15" s="153" customFormat="1" ht="22.5" customHeight="1">
      <c r="A89" s="145" t="s">
        <v>116</v>
      </c>
      <c r="B89" s="266" t="s">
        <v>246</v>
      </c>
      <c r="D89" s="149"/>
      <c r="E89" s="155"/>
      <c r="G89" s="190"/>
      <c r="M89" s="58" t="s">
        <v>0</v>
      </c>
      <c r="N89" s="153">
        <v>48</v>
      </c>
      <c r="O89" s="47">
        <f t="shared" si="2"/>
        <v>48</v>
      </c>
    </row>
    <row r="90" spans="5:15" ht="12.75">
      <c r="E90" s="47"/>
      <c r="F90" s="47"/>
      <c r="N90" s="47">
        <f>SUM(N70:N89)+Q79</f>
        <v>640</v>
      </c>
      <c r="O90" s="47">
        <f>SUM(O70:O89)</f>
        <v>688</v>
      </c>
    </row>
    <row r="91" spans="1:5" ht="19.5" customHeight="1">
      <c r="A91" s="52" t="s">
        <v>138</v>
      </c>
      <c r="B91" s="53"/>
      <c r="C91" s="53"/>
      <c r="D91" s="53"/>
      <c r="E91" s="135"/>
    </row>
    <row r="92" spans="13:20" ht="12.75">
      <c r="M92" s="160"/>
      <c r="N92" s="153"/>
      <c r="O92" s="153"/>
      <c r="P92" s="160"/>
      <c r="Q92" s="162"/>
      <c r="R92" s="153"/>
      <c r="S92" s="153"/>
      <c r="T92" s="153"/>
    </row>
    <row r="93" spans="1:20" s="243" customFormat="1" ht="23.25" customHeight="1">
      <c r="A93" s="239"/>
      <c r="B93" s="239"/>
      <c r="C93" s="239"/>
      <c r="D93" s="240" t="s">
        <v>2</v>
      </c>
      <c r="E93" s="241" t="s">
        <v>43</v>
      </c>
      <c r="F93" s="242"/>
      <c r="M93" s="244" t="s">
        <v>1</v>
      </c>
      <c r="N93" s="244" t="s">
        <v>15</v>
      </c>
      <c r="O93" s="26">
        <f>O96/N96</f>
        <v>1</v>
      </c>
      <c r="P93" s="163"/>
      <c r="Q93" s="163"/>
      <c r="R93" s="163"/>
      <c r="S93" s="163"/>
      <c r="T93" s="163"/>
    </row>
    <row r="94" spans="1:15" s="153" customFormat="1" ht="23.25" customHeight="1">
      <c r="A94" s="145" t="s">
        <v>22</v>
      </c>
      <c r="B94" s="168" t="s">
        <v>181</v>
      </c>
      <c r="C94" s="169"/>
      <c r="D94" s="149"/>
      <c r="E94" s="150"/>
      <c r="M94" s="58" t="s">
        <v>0</v>
      </c>
      <c r="N94" s="153">
        <v>48</v>
      </c>
      <c r="O94" s="47">
        <f>IF(OR(D94=M94,D94=""),N94,0)</f>
        <v>48</v>
      </c>
    </row>
    <row r="95" spans="1:15" s="64" customFormat="1" ht="23.25" customHeight="1">
      <c r="A95" s="62" t="s">
        <v>260</v>
      </c>
      <c r="B95" s="278" t="s">
        <v>183</v>
      </c>
      <c r="C95" s="279"/>
      <c r="D95" s="6"/>
      <c r="E95" s="138"/>
      <c r="G95" s="164"/>
      <c r="M95" s="58" t="s">
        <v>0</v>
      </c>
      <c r="N95" s="153">
        <v>32</v>
      </c>
      <c r="O95" s="47">
        <f>IF(OR(D95=M95,D95=""),N95,0)</f>
        <v>32</v>
      </c>
    </row>
    <row r="96" spans="1:15" ht="12.75">
      <c r="A96" s="145"/>
      <c r="B96" s="154"/>
      <c r="C96" s="157"/>
      <c r="D96" s="158"/>
      <c r="E96" s="150"/>
      <c r="N96" s="47">
        <f>SUM(N94:N95)</f>
        <v>80</v>
      </c>
      <c r="O96" s="47">
        <f>SUM(O94:O95)</f>
        <v>80</v>
      </c>
    </row>
    <row r="97" spans="1:5" ht="18" customHeight="1">
      <c r="A97" s="76" t="s">
        <v>45</v>
      </c>
      <c r="B97" s="77"/>
      <c r="C97" s="77"/>
      <c r="D97" s="77"/>
      <c r="E97" s="139"/>
    </row>
    <row r="98" spans="1:5" ht="12.75">
      <c r="A98" s="64"/>
      <c r="B98" s="64"/>
      <c r="C98" s="64"/>
      <c r="D98" s="64"/>
      <c r="E98" s="140"/>
    </row>
    <row r="99" spans="1:5" ht="12.75">
      <c r="A99" s="64"/>
      <c r="B99" s="78" t="s">
        <v>51</v>
      </c>
      <c r="C99" s="78"/>
      <c r="D99" s="78" t="s">
        <v>44</v>
      </c>
      <c r="E99" s="140"/>
    </row>
    <row r="100" spans="1:5" ht="12.75">
      <c r="A100" s="64"/>
      <c r="B100" s="45"/>
      <c r="C100" s="79"/>
      <c r="D100" s="46"/>
      <c r="E100" s="140"/>
    </row>
    <row r="101" spans="1:5" ht="12.75">
      <c r="A101" s="64"/>
      <c r="B101" s="45"/>
      <c r="C101" s="79"/>
      <c r="D101" s="46"/>
      <c r="E101" s="140"/>
    </row>
    <row r="102" spans="1:5" ht="12.75">
      <c r="A102" s="64"/>
      <c r="B102" s="45"/>
      <c r="C102" s="79"/>
      <c r="D102" s="46"/>
      <c r="E102" s="140"/>
    </row>
    <row r="103" spans="1:5" ht="12.75">
      <c r="A103" s="64"/>
      <c r="B103" s="45"/>
      <c r="C103" s="79"/>
      <c r="D103" s="46"/>
      <c r="E103" s="140"/>
    </row>
    <row r="104" spans="1:5" ht="12.75">
      <c r="A104" s="64"/>
      <c r="B104" s="45"/>
      <c r="C104" s="79"/>
      <c r="D104" s="46"/>
      <c r="E104" s="140"/>
    </row>
    <row r="105" spans="1:5" ht="12.75">
      <c r="A105" s="64"/>
      <c r="B105" s="45"/>
      <c r="C105" s="79"/>
      <c r="D105" s="46"/>
      <c r="E105" s="140"/>
    </row>
    <row r="106" spans="1:5" ht="12.75">
      <c r="A106" s="64"/>
      <c r="B106" s="45"/>
      <c r="C106" s="79"/>
      <c r="D106" s="46"/>
      <c r="E106" s="140"/>
    </row>
    <row r="107" spans="1:5" ht="12.75">
      <c r="A107" s="64"/>
      <c r="B107" s="45"/>
      <c r="C107" s="79"/>
      <c r="D107" s="46"/>
      <c r="E107" s="140"/>
    </row>
    <row r="108" spans="1:5" ht="12.75">
      <c r="A108" s="64"/>
      <c r="B108" s="45"/>
      <c r="C108" s="79"/>
      <c r="D108" s="46"/>
      <c r="E108" s="140"/>
    </row>
    <row r="109" spans="1:5" ht="12.75">
      <c r="A109" s="64"/>
      <c r="B109" s="45"/>
      <c r="C109" s="79"/>
      <c r="D109" s="46"/>
      <c r="E109" s="140"/>
    </row>
    <row r="110" spans="1:5" ht="12.75">
      <c r="A110" s="64"/>
      <c r="B110" s="64"/>
      <c r="C110" s="64"/>
      <c r="D110" s="64"/>
      <c r="E110" s="140"/>
    </row>
  </sheetData>
  <sheetProtection selectLockedCells="1"/>
  <mergeCells count="35">
    <mergeCell ref="B15:C15"/>
    <mergeCell ref="B16:C16"/>
    <mergeCell ref="B19:C19"/>
    <mergeCell ref="B21:C21"/>
    <mergeCell ref="B22:C22"/>
    <mergeCell ref="B20:C20"/>
    <mergeCell ref="B29:C29"/>
    <mergeCell ref="B37:C37"/>
    <mergeCell ref="B42:C42"/>
    <mergeCell ref="B45:C45"/>
    <mergeCell ref="B60:C60"/>
    <mergeCell ref="B24:C24"/>
    <mergeCell ref="B26:C26"/>
    <mergeCell ref="B27:C27"/>
    <mergeCell ref="B25:C25"/>
    <mergeCell ref="B71:C71"/>
    <mergeCell ref="B50:C50"/>
    <mergeCell ref="B95:C95"/>
    <mergeCell ref="B76:C76"/>
    <mergeCell ref="B79:C79"/>
    <mergeCell ref="B82:C82"/>
    <mergeCell ref="B59:C59"/>
    <mergeCell ref="B61:C61"/>
    <mergeCell ref="B63:C63"/>
    <mergeCell ref="B70:C70"/>
    <mergeCell ref="B23:C23"/>
    <mergeCell ref="B80:C80"/>
    <mergeCell ref="B81:C81"/>
    <mergeCell ref="B52:C52"/>
    <mergeCell ref="B28:C28"/>
    <mergeCell ref="A9:F9"/>
    <mergeCell ref="B72:C72"/>
    <mergeCell ref="B65:C65"/>
    <mergeCell ref="B43:C43"/>
    <mergeCell ref="B44:C44"/>
  </mergeCells>
  <dataValidations count="3">
    <dataValidation type="list" allowBlank="1" showInputMessage="1" showErrorMessage="1" sqref="D94:D95 D86:D89 D70:D78 D15:D16 D80:D84">
      <formula1>$E$2:$E$3</formula1>
    </dataValidation>
    <dataValidation type="list" allowBlank="1" showInputMessage="1" showErrorMessage="1" sqref="D79">
      <formula1>$E$2:$E$4</formula1>
    </dataValidation>
    <dataValidation type="list" allowBlank="1" showInputMessage="1" showErrorMessage="1" sqref="D62:D65 D59:D60 D18:D37 D50:D53 D42:D45">
      <formula1>"Oui,Non"</formula1>
    </dataValidation>
  </dataValidations>
  <printOptions/>
  <pageMargins left="0.7086614173228347" right="0.7086614173228347" top="0.7480314960629921" bottom="0.7480314960629921" header="0.31496062992125984" footer="0.31496062992125984"/>
  <pageSetup horizontalDpi="200" verticalDpi="200" orientation="landscape" paperSize="9" scale="59" r:id="rId2"/>
  <rowBreaks count="2" manualBreakCount="2">
    <brk id="38" max="14" man="1"/>
    <brk id="66" max="14" man="1"/>
  </rowBreaks>
  <colBreaks count="2" manualBreakCount="2">
    <brk id="5" max="108" man="1"/>
    <brk id="15" max="65535" man="1"/>
  </colBreaks>
  <drawing r:id="rId1"/>
</worksheet>
</file>

<file path=xl/worksheets/sheet4.xml><?xml version="1.0" encoding="utf-8"?>
<worksheet xmlns="http://schemas.openxmlformats.org/spreadsheetml/2006/main" xmlns:r="http://schemas.openxmlformats.org/officeDocument/2006/relationships">
  <sheetPr codeName="Feuil4"/>
  <dimension ref="A9:C63"/>
  <sheetViews>
    <sheetView zoomScalePageLayoutView="0" workbookViewId="0" topLeftCell="A1">
      <pane ySplit="10" topLeftCell="A11" activePane="bottomLeft" state="frozen"/>
      <selection pane="topLeft" activeCell="B29" sqref="B29"/>
      <selection pane="bottomLeft" activeCell="B62" sqref="B62"/>
    </sheetView>
  </sheetViews>
  <sheetFormatPr defaultColWidth="11.421875" defaultRowHeight="12.75"/>
  <cols>
    <col min="1" max="1" width="80.7109375" style="29" customWidth="1"/>
    <col min="2" max="2" width="32.140625" style="29" customWidth="1"/>
    <col min="3" max="3" width="9.00390625" style="29" customWidth="1"/>
    <col min="4" max="16384" width="11.421875" style="29" customWidth="1"/>
  </cols>
  <sheetData>
    <row r="2" ht="12.75"/>
    <row r="3" ht="12.75"/>
    <row r="4" ht="12.75"/>
    <row r="5" ht="12.75"/>
    <row r="6" ht="13.5" customHeight="1"/>
    <row r="7" ht="14.25" customHeight="1"/>
    <row r="8" ht="17.25" customHeight="1"/>
    <row r="9" spans="1:2" s="30" customFormat="1" ht="54.75" customHeight="1" thickBot="1">
      <c r="A9" s="297" t="s">
        <v>140</v>
      </c>
      <c r="B9" s="297"/>
    </row>
    <row r="10" spans="1:3" s="33" customFormat="1" ht="23.25" customHeight="1" thickBot="1">
      <c r="A10" s="31" t="s">
        <v>55</v>
      </c>
      <c r="B10" s="115">
        <f>B63</f>
        <v>1.0125</v>
      </c>
      <c r="C10" s="32"/>
    </row>
    <row r="13" spans="1:2" ht="12.75">
      <c r="A13" s="34" t="s">
        <v>26</v>
      </c>
      <c r="B13" s="80" t="str">
        <f>'Informations générales'!D15</f>
        <v>CH Régional</v>
      </c>
    </row>
    <row r="14" spans="1:2" ht="12.75">
      <c r="A14" s="84" t="s">
        <v>56</v>
      </c>
      <c r="B14" s="80" t="str">
        <f>'Informations générales'!D19</f>
        <v>abcd</v>
      </c>
    </row>
    <row r="15" spans="1:2" ht="12.75">
      <c r="A15" s="34" t="s">
        <v>25</v>
      </c>
      <c r="B15" s="81">
        <f>'Informations générales'!D13</f>
        <v>42060</v>
      </c>
    </row>
    <row r="28" s="35" customFormat="1" ht="12.75" customHeight="1"/>
    <row r="30" s="35" customFormat="1" ht="12.75" customHeight="1"/>
    <row r="48" spans="1:2" ht="8.25" customHeight="1" thickBot="1">
      <c r="A48" s="29" t="s">
        <v>4</v>
      </c>
      <c r="B48" s="36"/>
    </row>
    <row r="49" ht="23.25" customHeight="1" thickBot="1">
      <c r="B49" s="37" t="s">
        <v>32</v>
      </c>
    </row>
    <row r="50" spans="1:2" ht="20.25" customHeight="1" thickBot="1">
      <c r="A50" s="38" t="str">
        <f>Questionnaire!A12</f>
        <v>1. Système assurance qualité</v>
      </c>
      <c r="B50" s="116">
        <f>Questionnaire!O14</f>
        <v>1</v>
      </c>
    </row>
    <row r="51" ht="13.5" thickBot="1">
      <c r="B51" s="39"/>
    </row>
    <row r="52" spans="1:2" ht="20.25" customHeight="1" thickBot="1">
      <c r="A52" s="38" t="str">
        <f>Questionnaire!A39</f>
        <v>2. Commande à la pharmacie à usage intérieur (PUI)</v>
      </c>
      <c r="B52" s="116">
        <f>Questionnaire!O41</f>
        <v>1</v>
      </c>
    </row>
    <row r="53" ht="13.5" thickBot="1">
      <c r="B53" s="39"/>
    </row>
    <row r="54" spans="1:2" ht="20.25" customHeight="1" thickBot="1">
      <c r="A54" s="38" t="str">
        <f>Questionnaire!A47</f>
        <v>3. Livraison sur l'UDS</v>
      </c>
      <c r="B54" s="116">
        <f>Questionnaire!O49</f>
        <v>1</v>
      </c>
    </row>
    <row r="55" ht="13.5" thickBot="1">
      <c r="B55" s="39"/>
    </row>
    <row r="56" spans="1:3" ht="20.25" customHeight="1" thickBot="1">
      <c r="A56" s="38" t="str">
        <f>Questionnaire!A56</f>
        <v>4. Réception dans l'UDS</v>
      </c>
      <c r="B56" s="116">
        <f>Questionnaire!O58</f>
        <v>1</v>
      </c>
      <c r="C56" s="40"/>
    </row>
    <row r="57" ht="13.5" thickBot="1">
      <c r="B57" s="39"/>
    </row>
    <row r="58" spans="1:2" ht="20.25" customHeight="1" thickBot="1">
      <c r="A58" s="38" t="str">
        <f>Questionnaire!A67</f>
        <v>5. Stockage dans l'unité de soins (UDS)</v>
      </c>
      <c r="B58" s="116">
        <f>Questionnaire!O69</f>
        <v>1.075</v>
      </c>
    </row>
    <row r="59" ht="13.5" thickBot="1">
      <c r="B59" s="39"/>
    </row>
    <row r="60" spans="1:2" ht="20.25" customHeight="1" thickBot="1">
      <c r="A60" s="38" t="str">
        <f>Questionnaire!A91</f>
        <v>6. Retour vers la Pharmacie à usage intérieur (PUI)</v>
      </c>
      <c r="B60" s="116">
        <f>Questionnaire!O93</f>
        <v>1</v>
      </c>
    </row>
    <row r="62" ht="13.5" thickBot="1"/>
    <row r="63" spans="1:3" s="33" customFormat="1" ht="20.25" customHeight="1" thickBot="1">
      <c r="A63" s="41" t="s">
        <v>31</v>
      </c>
      <c r="B63" s="117">
        <f>AVERAGE(B50:B62)</f>
        <v>1.0125</v>
      </c>
      <c r="C63" s="43"/>
    </row>
  </sheetData>
  <sheetProtection selectLockedCells="1" selectUnlockedCells="1"/>
  <mergeCells count="1">
    <mergeCell ref="A9:B9"/>
  </mergeCells>
  <conditionalFormatting sqref="B63">
    <cfRule type="cellIs" priority="2" dxfId="5" operator="equal" stopIfTrue="1">
      <formula>#DIV/0!</formula>
    </cfRule>
    <cfRule type="containsText" priority="3" dxfId="5" operator="containsText" stopIfTrue="1" text="DIV">
      <formula>NOT(ISERROR(SEARCH("DIV",B63)))</formula>
    </cfRule>
  </conditionalFormatting>
  <conditionalFormatting sqref="B56">
    <cfRule type="cellIs" priority="1" dxfId="4" operator="equal" stopIfTrue="1">
      <formula>"Sans objet"</formula>
    </cfRule>
  </conditionalFormatting>
  <printOptions/>
  <pageMargins left="0.7086614173228347" right="0.7086614173228347" top="0.1968503937007874" bottom="0.15748031496062992"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Feuil5">
    <tabColor rgb="FFFF0000"/>
  </sheetPr>
  <dimension ref="A9:H96"/>
  <sheetViews>
    <sheetView showGridLines="0" view="pageBreakPreview" zoomScale="85" zoomScaleNormal="55" zoomScaleSheetLayoutView="85" zoomScalePageLayoutView="0" workbookViewId="0" topLeftCell="A1">
      <pane ySplit="9" topLeftCell="A10" activePane="bottomLeft" state="frozen"/>
      <selection pane="topLeft" activeCell="E3" sqref="E3"/>
      <selection pane="bottomLeft" activeCell="F1" sqref="F1:J16384"/>
    </sheetView>
  </sheetViews>
  <sheetFormatPr defaultColWidth="11.421875" defaultRowHeight="12.75"/>
  <cols>
    <col min="1" max="1" width="9.140625" style="0" customWidth="1"/>
    <col min="2" max="2" width="68.00390625" style="0" customWidth="1"/>
    <col min="3" max="3" width="11.28125" style="0" customWidth="1"/>
    <col min="4" max="4" width="12.57421875" style="250" customWidth="1"/>
    <col min="5" max="5" width="79.8515625" style="254" customWidth="1"/>
    <col min="6" max="6" width="2.7109375" style="0" hidden="1" customWidth="1"/>
    <col min="7" max="7" width="99.8515625" style="270" hidden="1" customWidth="1"/>
    <col min="8" max="8" width="20.8515625" style="47" hidden="1" customWidth="1"/>
    <col min="9" max="10" width="0" style="0" hidden="1" customWidth="1"/>
  </cols>
  <sheetData>
    <row r="2" ht="12.75"/>
    <row r="3" ht="12.75"/>
    <row r="4" ht="12.75"/>
    <row r="5" ht="12.75"/>
    <row r="6" ht="15.75" customHeight="1"/>
    <row r="9" spans="1:8" s="5" customFormat="1" ht="49.5" customHeight="1">
      <c r="A9" s="298" t="s">
        <v>140</v>
      </c>
      <c r="B9" s="298"/>
      <c r="C9" s="298"/>
      <c r="D9" s="298"/>
      <c r="E9" s="298"/>
      <c r="G9" s="271"/>
      <c r="H9" s="49"/>
    </row>
    <row r="11" spans="1:8" s="2" customFormat="1" ht="18">
      <c r="A11" s="1"/>
      <c r="D11" s="251"/>
      <c r="E11" s="255"/>
      <c r="G11" s="272"/>
      <c r="H11" s="54"/>
    </row>
    <row r="12" spans="1:8" s="249" customFormat="1" ht="23.25" customHeight="1">
      <c r="A12" s="52" t="s">
        <v>100</v>
      </c>
      <c r="B12" s="53"/>
      <c r="C12" s="53"/>
      <c r="E12" s="254"/>
      <c r="F12" s="248"/>
      <c r="G12" s="273"/>
      <c r="H12" s="244" t="s">
        <v>15</v>
      </c>
    </row>
    <row r="13" spans="1:7" s="4" customFormat="1" ht="23.25" customHeight="1">
      <c r="A13" s="55"/>
      <c r="B13" s="54"/>
      <c r="C13" s="54"/>
      <c r="D13" s="252"/>
      <c r="E13" s="252"/>
      <c r="G13" s="273"/>
    </row>
    <row r="14" spans="1:7" ht="23.25" customHeight="1">
      <c r="A14" s="56"/>
      <c r="B14" s="56"/>
      <c r="C14" s="56"/>
      <c r="D14" s="247" t="s">
        <v>2</v>
      </c>
      <c r="E14" s="247" t="s">
        <v>23</v>
      </c>
      <c r="F14" s="186"/>
      <c r="G14" s="273"/>
    </row>
    <row r="15" spans="1:8" ht="23.25" customHeight="1">
      <c r="A15" s="62" t="s">
        <v>3</v>
      </c>
      <c r="B15" s="220" t="s">
        <v>191</v>
      </c>
      <c r="C15" s="221"/>
      <c r="D15" s="253">
        <f>Questionnaire!D15</f>
        <v>0</v>
      </c>
      <c r="E15" s="7">
        <f>IF(COUNTIF(D15,"NON")&gt;0,G15,"")</f>
      </c>
      <c r="F15" s="186"/>
      <c r="G15" s="273" t="s">
        <v>200</v>
      </c>
      <c r="H15" s="48">
        <v>24</v>
      </c>
    </row>
    <row r="16" spans="1:8" ht="23.25" customHeight="1">
      <c r="A16" s="145" t="s">
        <v>6</v>
      </c>
      <c r="B16" s="224" t="s">
        <v>201</v>
      </c>
      <c r="C16" s="225"/>
      <c r="D16" s="253">
        <f>Questionnaire!D16</f>
        <v>0</v>
      </c>
      <c r="E16" s="185">
        <f aca="true" t="shared" si="0" ref="E16:E37">IF(COUNTIF(D16,"NON")&gt;0,G16,"")</f>
      </c>
      <c r="F16" s="187"/>
      <c r="G16" s="273" t="s">
        <v>243</v>
      </c>
      <c r="H16" s="48">
        <v>24</v>
      </c>
    </row>
    <row r="17" spans="1:8" ht="23.25" customHeight="1">
      <c r="A17" s="62" t="s">
        <v>7</v>
      </c>
      <c r="B17" s="220" t="s">
        <v>150</v>
      </c>
      <c r="C17" s="221"/>
      <c r="D17" s="253">
        <f>Questionnaire!D17</f>
        <v>0</v>
      </c>
      <c r="E17" s="7">
        <f>IF(COUNTIF(D17,"NON")&gt;0,G17,"")</f>
      </c>
      <c r="F17" s="186"/>
      <c r="G17" s="273"/>
      <c r="H17" s="48"/>
    </row>
    <row r="18" spans="1:8" ht="23.25" customHeight="1">
      <c r="A18" s="145" t="s">
        <v>122</v>
      </c>
      <c r="B18" s="228" t="s">
        <v>245</v>
      </c>
      <c r="C18" s="211"/>
      <c r="D18" s="253">
        <f>Questionnaire!D18</f>
        <v>0</v>
      </c>
      <c r="E18" s="185">
        <f t="shared" si="0"/>
      </c>
      <c r="F18" s="186"/>
      <c r="G18" s="273" t="s">
        <v>202</v>
      </c>
      <c r="H18" s="48">
        <v>24</v>
      </c>
    </row>
    <row r="19" spans="1:8" ht="23.25" customHeight="1">
      <c r="A19" s="62" t="s">
        <v>123</v>
      </c>
      <c r="B19" s="204" t="s">
        <v>151</v>
      </c>
      <c r="C19" s="205"/>
      <c r="D19" s="253">
        <f>Questionnaire!D19</f>
        <v>0</v>
      </c>
      <c r="E19" s="7">
        <f t="shared" si="0"/>
      </c>
      <c r="F19" s="186"/>
      <c r="G19" s="273" t="s">
        <v>203</v>
      </c>
      <c r="H19" s="48">
        <v>24</v>
      </c>
    </row>
    <row r="20" spans="1:8" ht="23.25" customHeight="1">
      <c r="A20" s="145" t="s">
        <v>124</v>
      </c>
      <c r="B20" s="222" t="s">
        <v>152</v>
      </c>
      <c r="C20" s="223"/>
      <c r="D20" s="253">
        <f>Questionnaire!D20</f>
        <v>0</v>
      </c>
      <c r="E20" s="185">
        <f t="shared" si="0"/>
      </c>
      <c r="F20" s="186"/>
      <c r="G20" s="273" t="s">
        <v>204</v>
      </c>
      <c r="H20" s="48">
        <v>24</v>
      </c>
    </row>
    <row r="21" spans="1:8" ht="23.25" customHeight="1">
      <c r="A21" s="62" t="s">
        <v>125</v>
      </c>
      <c r="B21" s="233" t="s">
        <v>248</v>
      </c>
      <c r="C21" s="205"/>
      <c r="D21" s="253">
        <f>Questionnaire!D21</f>
        <v>0</v>
      </c>
      <c r="E21" s="7">
        <f t="shared" si="0"/>
      </c>
      <c r="F21" s="186"/>
      <c r="G21" s="273" t="s">
        <v>205</v>
      </c>
      <c r="H21" s="48">
        <v>24</v>
      </c>
    </row>
    <row r="22" spans="1:8" ht="23.25" customHeight="1">
      <c r="A22" s="145" t="s">
        <v>126</v>
      </c>
      <c r="B22" s="222" t="s">
        <v>153</v>
      </c>
      <c r="C22" s="223"/>
      <c r="D22" s="253">
        <f>Questionnaire!D22</f>
        <v>0</v>
      </c>
      <c r="E22" s="185">
        <f t="shared" si="0"/>
      </c>
      <c r="F22" s="186"/>
      <c r="G22" s="273" t="s">
        <v>206</v>
      </c>
      <c r="H22" s="48">
        <v>24</v>
      </c>
    </row>
    <row r="23" spans="1:8" ht="23.25" customHeight="1">
      <c r="A23" s="62" t="s">
        <v>127</v>
      </c>
      <c r="B23" s="204" t="s">
        <v>184</v>
      </c>
      <c r="C23" s="205"/>
      <c r="D23" s="253">
        <f>Questionnaire!D23</f>
        <v>0</v>
      </c>
      <c r="E23" s="256">
        <f t="shared" si="0"/>
      </c>
      <c r="F23" s="186"/>
      <c r="G23" s="273" t="s">
        <v>207</v>
      </c>
      <c r="H23" s="48">
        <v>24</v>
      </c>
    </row>
    <row r="24" spans="1:8" ht="23.25" customHeight="1">
      <c r="A24" s="145" t="s">
        <v>128</v>
      </c>
      <c r="B24" s="222" t="s">
        <v>155</v>
      </c>
      <c r="C24" s="223"/>
      <c r="D24" s="253">
        <f>Questionnaire!D24</f>
        <v>0</v>
      </c>
      <c r="E24" s="257">
        <f t="shared" si="0"/>
      </c>
      <c r="F24" s="186"/>
      <c r="G24" s="273" t="s">
        <v>208</v>
      </c>
      <c r="H24" s="48">
        <v>24</v>
      </c>
    </row>
    <row r="25" spans="1:8" ht="23.25" customHeight="1">
      <c r="A25" s="62" t="s">
        <v>162</v>
      </c>
      <c r="B25" s="204" t="s">
        <v>154</v>
      </c>
      <c r="C25" s="205"/>
      <c r="D25" s="253">
        <f>Questionnaire!D25</f>
        <v>0</v>
      </c>
      <c r="E25" s="7">
        <f t="shared" si="0"/>
      </c>
      <c r="F25" s="186"/>
      <c r="G25" s="273" t="s">
        <v>209</v>
      </c>
      <c r="H25" s="48">
        <v>24</v>
      </c>
    </row>
    <row r="26" spans="1:8" ht="23.25" customHeight="1">
      <c r="A26" s="145" t="s">
        <v>163</v>
      </c>
      <c r="B26" s="222" t="s">
        <v>213</v>
      </c>
      <c r="C26" s="223"/>
      <c r="D26" s="253">
        <f>Questionnaire!D26</f>
        <v>0</v>
      </c>
      <c r="E26" s="185">
        <f t="shared" si="0"/>
      </c>
      <c r="F26" s="186"/>
      <c r="G26" s="273" t="s">
        <v>210</v>
      </c>
      <c r="H26" s="48">
        <v>24</v>
      </c>
    </row>
    <row r="27" spans="1:8" ht="23.25" customHeight="1">
      <c r="A27" s="62" t="s">
        <v>182</v>
      </c>
      <c r="B27" s="204" t="s">
        <v>158</v>
      </c>
      <c r="C27" s="205"/>
      <c r="D27" s="253">
        <f>Questionnaire!D27</f>
        <v>0</v>
      </c>
      <c r="E27" s="7">
        <f t="shared" si="0"/>
      </c>
      <c r="F27" s="186"/>
      <c r="G27" s="273" t="s">
        <v>211</v>
      </c>
      <c r="H27" s="48">
        <v>24</v>
      </c>
    </row>
    <row r="28" spans="1:8" ht="37.5" customHeight="1">
      <c r="A28" s="145" t="s">
        <v>8</v>
      </c>
      <c r="B28" s="265" t="s">
        <v>267</v>
      </c>
      <c r="C28" s="211"/>
      <c r="D28" s="253">
        <f>Questionnaire!D28</f>
        <v>0</v>
      </c>
      <c r="E28" s="185">
        <f t="shared" si="0"/>
      </c>
      <c r="F28" s="186"/>
      <c r="G28" s="270" t="s">
        <v>212</v>
      </c>
      <c r="H28" s="48">
        <v>24</v>
      </c>
    </row>
    <row r="29" spans="1:8" ht="23.25" customHeight="1">
      <c r="A29" s="62" t="s">
        <v>9</v>
      </c>
      <c r="B29" s="220" t="s">
        <v>157</v>
      </c>
      <c r="C29" s="221"/>
      <c r="D29" s="253">
        <f>Questionnaire!D29</f>
        <v>0</v>
      </c>
      <c r="E29" s="7">
        <f t="shared" si="0"/>
      </c>
      <c r="F29" s="186"/>
      <c r="H29" s="48">
        <v>18</v>
      </c>
    </row>
    <row r="30" spans="1:8" ht="23.25" customHeight="1">
      <c r="A30" s="145" t="s">
        <v>144</v>
      </c>
      <c r="B30" s="222" t="s">
        <v>193</v>
      </c>
      <c r="C30" s="211"/>
      <c r="D30" s="253">
        <f>Questionnaire!D30</f>
        <v>0</v>
      </c>
      <c r="E30" s="185">
        <f t="shared" si="0"/>
      </c>
      <c r="F30" s="186"/>
      <c r="G30" s="270" t="s">
        <v>249</v>
      </c>
      <c r="H30" s="48">
        <v>18</v>
      </c>
    </row>
    <row r="31" spans="1:8" ht="23.25" customHeight="1">
      <c r="A31" s="62" t="s">
        <v>145</v>
      </c>
      <c r="B31" s="204" t="s">
        <v>159</v>
      </c>
      <c r="C31" s="221"/>
      <c r="D31" s="253">
        <f>Questionnaire!D31</f>
        <v>0</v>
      </c>
      <c r="E31" s="7">
        <f t="shared" si="0"/>
      </c>
      <c r="F31" s="186"/>
      <c r="G31" s="270" t="s">
        <v>249</v>
      </c>
      <c r="H31" s="48">
        <v>18</v>
      </c>
    </row>
    <row r="32" spans="1:8" ht="23.25" customHeight="1">
      <c r="A32" s="145" t="s">
        <v>146</v>
      </c>
      <c r="B32" s="222" t="s">
        <v>160</v>
      </c>
      <c r="C32" s="211"/>
      <c r="D32" s="253">
        <f>Questionnaire!D32</f>
        <v>0</v>
      </c>
      <c r="E32" s="185">
        <f t="shared" si="0"/>
      </c>
      <c r="F32" s="186"/>
      <c r="G32" s="270" t="s">
        <v>249</v>
      </c>
      <c r="H32" s="48">
        <v>18</v>
      </c>
    </row>
    <row r="33" spans="1:8" ht="23.25" customHeight="1">
      <c r="A33" s="62" t="s">
        <v>147</v>
      </c>
      <c r="B33" s="204" t="s">
        <v>161</v>
      </c>
      <c r="C33" s="221"/>
      <c r="D33" s="253">
        <f>Questionnaire!D33</f>
        <v>0</v>
      </c>
      <c r="E33" s="256">
        <f t="shared" si="0"/>
      </c>
      <c r="F33" s="186"/>
      <c r="G33" s="270" t="s">
        <v>249</v>
      </c>
      <c r="H33" s="48">
        <v>18</v>
      </c>
    </row>
    <row r="34" spans="1:8" ht="23.25" customHeight="1">
      <c r="A34" s="145" t="s">
        <v>148</v>
      </c>
      <c r="B34" s="222" t="s">
        <v>199</v>
      </c>
      <c r="C34" s="211"/>
      <c r="D34" s="253">
        <f>Questionnaire!D34</f>
        <v>0</v>
      </c>
      <c r="E34" s="257">
        <f t="shared" si="0"/>
      </c>
      <c r="F34" s="186"/>
      <c r="G34" s="270" t="s">
        <v>249</v>
      </c>
      <c r="H34" s="48">
        <v>18</v>
      </c>
    </row>
    <row r="35" spans="1:8" ht="23.25" customHeight="1">
      <c r="A35" s="145" t="s">
        <v>164</v>
      </c>
      <c r="B35" s="222" t="s">
        <v>197</v>
      </c>
      <c r="C35" s="211"/>
      <c r="D35" s="253">
        <f>Questionnaire!D35</f>
        <v>0</v>
      </c>
      <c r="E35" s="257">
        <f t="shared" si="0"/>
      </c>
      <c r="F35" s="186"/>
      <c r="G35" s="270" t="s">
        <v>249</v>
      </c>
      <c r="H35" s="48">
        <v>18</v>
      </c>
    </row>
    <row r="36" spans="1:8" ht="23.25" customHeight="1">
      <c r="A36" s="62" t="s">
        <v>198</v>
      </c>
      <c r="B36" s="262" t="s">
        <v>269</v>
      </c>
      <c r="C36" s="221"/>
      <c r="D36" s="253">
        <f>Questionnaire!D36</f>
        <v>0</v>
      </c>
      <c r="E36" s="256">
        <f t="shared" si="0"/>
      </c>
      <c r="F36" s="186"/>
      <c r="G36" s="270" t="s">
        <v>249</v>
      </c>
      <c r="H36" s="48">
        <v>18</v>
      </c>
    </row>
    <row r="37" spans="1:8" ht="23.25" customHeight="1">
      <c r="A37" s="145" t="s">
        <v>149</v>
      </c>
      <c r="B37" s="210" t="s">
        <v>129</v>
      </c>
      <c r="C37" s="211"/>
      <c r="D37" s="253">
        <f>Questionnaire!D37</f>
        <v>0</v>
      </c>
      <c r="E37" s="257">
        <f t="shared" si="0"/>
      </c>
      <c r="F37" s="186"/>
      <c r="G37" s="270" t="s">
        <v>214</v>
      </c>
      <c r="H37" s="153">
        <v>32</v>
      </c>
    </row>
    <row r="38" spans="1:8" ht="23.25" customHeight="1">
      <c r="A38" s="145"/>
      <c r="B38" s="210"/>
      <c r="C38" s="188"/>
      <c r="D38" s="253"/>
      <c r="E38" s="257"/>
      <c r="F38" s="186"/>
      <c r="H38" s="153"/>
    </row>
    <row r="39" spans="1:8" ht="23.25" customHeight="1">
      <c r="A39" s="52" t="s">
        <v>130</v>
      </c>
      <c r="B39" s="53"/>
      <c r="C39" s="53"/>
      <c r="D39" s="253"/>
      <c r="E39" s="257"/>
      <c r="H39" s="48"/>
    </row>
    <row r="40" spans="1:8" ht="23.25" customHeight="1">
      <c r="A40" s="55"/>
      <c r="B40" s="54"/>
      <c r="C40" s="54"/>
      <c r="D40" s="253"/>
      <c r="H40" s="48"/>
    </row>
    <row r="41" spans="1:8" ht="23.25" customHeight="1">
      <c r="A41" s="56"/>
      <c r="B41" s="56"/>
      <c r="C41" s="56"/>
      <c r="D41" s="247" t="s">
        <v>2</v>
      </c>
      <c r="E41" s="247" t="s">
        <v>23</v>
      </c>
      <c r="H41" s="48"/>
    </row>
    <row r="42" spans="1:8" ht="23.25" customHeight="1">
      <c r="A42" s="62" t="s">
        <v>10</v>
      </c>
      <c r="B42" s="214" t="s">
        <v>242</v>
      </c>
      <c r="C42" s="215"/>
      <c r="D42" s="253">
        <f>Questionnaire!D42</f>
        <v>0</v>
      </c>
      <c r="E42" s="256">
        <f>IF(COUNTIF(D42,"NON")&gt;0,G42,"")</f>
      </c>
      <c r="G42" s="270" t="s">
        <v>244</v>
      </c>
      <c r="H42" s="48">
        <v>4</v>
      </c>
    </row>
    <row r="43" spans="1:8" ht="23.25" customHeight="1">
      <c r="A43" s="145" t="s">
        <v>11</v>
      </c>
      <c r="B43" s="212" t="s">
        <v>101</v>
      </c>
      <c r="C43" s="213"/>
      <c r="D43" s="253">
        <f>Questionnaire!D43</f>
        <v>0</v>
      </c>
      <c r="E43" s="254">
        <f>IF(COUNTIF(D43,"NON")&gt;0,G43,"")</f>
      </c>
      <c r="G43" s="270" t="s">
        <v>215</v>
      </c>
      <c r="H43" s="153">
        <v>4</v>
      </c>
    </row>
    <row r="44" spans="1:8" ht="23.25" customHeight="1">
      <c r="A44" s="62" t="s">
        <v>142</v>
      </c>
      <c r="B44" s="214" t="s">
        <v>132</v>
      </c>
      <c r="C44" s="215"/>
      <c r="D44" s="253">
        <f>Questionnaire!D44</f>
        <v>0</v>
      </c>
      <c r="E44" s="256">
        <f>IF(COUNTIF(D44,"NON")&gt;0,G44,"")</f>
      </c>
      <c r="G44" s="270" t="s">
        <v>216</v>
      </c>
      <c r="H44" s="48">
        <v>4</v>
      </c>
    </row>
    <row r="45" spans="1:8" ht="23.25" customHeight="1">
      <c r="A45" s="145" t="s">
        <v>143</v>
      </c>
      <c r="B45" s="212" t="s">
        <v>218</v>
      </c>
      <c r="C45" s="213"/>
      <c r="D45" s="253">
        <f>Questionnaire!D45</f>
        <v>0</v>
      </c>
      <c r="E45" s="254">
        <f>IF(COUNTIF(D45,"NON")&gt;0,G45,"")</f>
      </c>
      <c r="G45" s="270" t="s">
        <v>217</v>
      </c>
      <c r="H45" s="153">
        <v>4</v>
      </c>
    </row>
    <row r="46" spans="1:8" ht="23.25" customHeight="1">
      <c r="A46" s="153"/>
      <c r="B46" s="153"/>
      <c r="C46" s="153"/>
      <c r="D46" s="253"/>
      <c r="H46" s="153"/>
    </row>
    <row r="47" spans="1:8" ht="23.25" customHeight="1">
      <c r="A47" s="52" t="s">
        <v>134</v>
      </c>
      <c r="B47" s="53"/>
      <c r="C47" s="53"/>
      <c r="D47" s="253"/>
      <c r="H47" s="48"/>
    </row>
    <row r="48" spans="1:8" ht="23.25" customHeight="1">
      <c r="A48" s="47"/>
      <c r="B48" s="47"/>
      <c r="C48" s="47"/>
      <c r="D48" s="253"/>
      <c r="H48" s="48"/>
    </row>
    <row r="49" spans="1:8" ht="23.25" customHeight="1">
      <c r="A49" s="56"/>
      <c r="B49" s="56"/>
      <c r="C49" s="56"/>
      <c r="D49" s="247" t="s">
        <v>2</v>
      </c>
      <c r="E49" s="247" t="s">
        <v>23</v>
      </c>
      <c r="H49" s="48"/>
    </row>
    <row r="50" spans="1:8" s="236" customFormat="1" ht="23.25" customHeight="1">
      <c r="A50" s="145" t="s">
        <v>12</v>
      </c>
      <c r="B50" s="291" t="s">
        <v>250</v>
      </c>
      <c r="C50" s="292"/>
      <c r="D50" s="253">
        <f>Questionnaire!D50</f>
        <v>0</v>
      </c>
      <c r="E50" s="259">
        <f>IF(COUNTIF(D50,"NON")&gt;0,G50,"")</f>
      </c>
      <c r="G50" s="274" t="s">
        <v>262</v>
      </c>
      <c r="H50" s="237">
        <v>24</v>
      </c>
    </row>
    <row r="51" spans="1:8" ht="32.25" customHeight="1">
      <c r="A51" s="62" t="s">
        <v>13</v>
      </c>
      <c r="B51" s="206" t="s">
        <v>135</v>
      </c>
      <c r="C51" s="152"/>
      <c r="D51" s="253">
        <f>Questionnaire!D51</f>
        <v>0</v>
      </c>
      <c r="E51" s="256">
        <f>IF(COUNTIF(D51,"NON")&gt;0,G51,"")</f>
      </c>
      <c r="G51" s="270" t="s">
        <v>222</v>
      </c>
      <c r="H51" s="48">
        <v>32</v>
      </c>
    </row>
    <row r="52" spans="1:8" ht="39" customHeight="1">
      <c r="A52" s="145" t="s">
        <v>14</v>
      </c>
      <c r="B52" s="208" t="s">
        <v>103</v>
      </c>
      <c r="C52" s="209"/>
      <c r="D52" s="253">
        <f>Questionnaire!D52</f>
        <v>0</v>
      </c>
      <c r="E52" s="254">
        <f>IF(COUNTIF(D52,"NON")&gt;0,G52,"")</f>
      </c>
      <c r="G52" s="270" t="s">
        <v>221</v>
      </c>
      <c r="H52" s="48">
        <v>24</v>
      </c>
    </row>
    <row r="53" spans="1:8" ht="28.5" customHeight="1">
      <c r="A53" s="62" t="s">
        <v>102</v>
      </c>
      <c r="B53" s="63" t="s">
        <v>165</v>
      </c>
      <c r="C53" s="64"/>
      <c r="D53" s="253">
        <f>Questionnaire!D53</f>
        <v>0</v>
      </c>
      <c r="E53" s="256">
        <f>IF(COUNTIF(D53,"NON")&gt;0,G53,"")</f>
      </c>
      <c r="G53" s="270" t="s">
        <v>220</v>
      </c>
      <c r="H53" s="48">
        <v>24</v>
      </c>
    </row>
    <row r="54" spans="1:8" ht="23.25" customHeight="1">
      <c r="A54" s="62"/>
      <c r="B54" s="107"/>
      <c r="C54" s="64"/>
      <c r="D54" s="253"/>
      <c r="H54" s="48"/>
    </row>
    <row r="55" spans="1:8" ht="23.25" customHeight="1">
      <c r="A55" s="52" t="s">
        <v>136</v>
      </c>
      <c r="B55" s="53"/>
      <c r="C55" s="53"/>
      <c r="D55" s="253"/>
      <c r="H55" s="48"/>
    </row>
    <row r="56" spans="1:8" ht="23.25" customHeight="1">
      <c r="A56" s="47"/>
      <c r="B56" s="47"/>
      <c r="C56" s="47"/>
      <c r="D56" s="253"/>
      <c r="H56" s="48"/>
    </row>
    <row r="57" spans="1:8" ht="23.25" customHeight="1">
      <c r="A57" s="56"/>
      <c r="B57" s="56"/>
      <c r="C57" s="56"/>
      <c r="D57" s="247" t="s">
        <v>2</v>
      </c>
      <c r="E57" s="247" t="s">
        <v>23</v>
      </c>
      <c r="H57" s="48"/>
    </row>
    <row r="58" spans="1:8" ht="29.25" customHeight="1">
      <c r="A58" s="145" t="s">
        <v>17</v>
      </c>
      <c r="B58" s="234" t="s">
        <v>251</v>
      </c>
      <c r="C58" s="209"/>
      <c r="D58" s="253">
        <f>Questionnaire!D59</f>
        <v>0</v>
      </c>
      <c r="E58" s="254">
        <f aca="true" t="shared" si="1" ref="E58:E64">IF(COUNTIF(D58,"NON")&gt;0,G58,"")</f>
      </c>
      <c r="G58" s="270" t="s">
        <v>219</v>
      </c>
      <c r="H58" s="153">
        <v>32</v>
      </c>
    </row>
    <row r="59" spans="1:8" ht="29.25" customHeight="1">
      <c r="A59" s="62" t="s">
        <v>18</v>
      </c>
      <c r="B59" s="206" t="s">
        <v>166</v>
      </c>
      <c r="C59" s="207"/>
      <c r="D59" s="253">
        <f>Questionnaire!D60</f>
        <v>0</v>
      </c>
      <c r="E59" s="256">
        <f t="shared" si="1"/>
      </c>
      <c r="G59" s="270" t="s">
        <v>219</v>
      </c>
      <c r="H59" s="153">
        <v>32</v>
      </c>
    </row>
    <row r="60" spans="1:8" ht="23.25" customHeight="1">
      <c r="A60" s="145" t="s">
        <v>185</v>
      </c>
      <c r="B60" s="208" t="s">
        <v>137</v>
      </c>
      <c r="C60" s="209"/>
      <c r="D60" s="253">
        <f>Questionnaire!D61</f>
        <v>0</v>
      </c>
      <c r="E60" s="254">
        <f t="shared" si="1"/>
      </c>
      <c r="H60" s="153"/>
    </row>
    <row r="61" spans="1:8" ht="23.25" customHeight="1">
      <c r="A61" s="62" t="s">
        <v>186</v>
      </c>
      <c r="B61" s="178" t="s">
        <v>168</v>
      </c>
      <c r="C61" s="64"/>
      <c r="D61" s="253">
        <f>Questionnaire!D62</f>
        <v>0</v>
      </c>
      <c r="E61" s="256">
        <f t="shared" si="1"/>
      </c>
      <c r="G61" s="270" t="s">
        <v>223</v>
      </c>
      <c r="H61" s="153">
        <v>24</v>
      </c>
    </row>
    <row r="62" spans="1:8" ht="30" customHeight="1">
      <c r="A62" s="145" t="s">
        <v>187</v>
      </c>
      <c r="B62" s="216" t="s">
        <v>190</v>
      </c>
      <c r="C62" s="217"/>
      <c r="D62" s="253">
        <f>Questionnaire!D63</f>
        <v>0</v>
      </c>
      <c r="E62" s="254">
        <f t="shared" si="1"/>
      </c>
      <c r="G62" s="270" t="s">
        <v>223</v>
      </c>
      <c r="H62" s="153">
        <v>24</v>
      </c>
    </row>
    <row r="63" spans="1:8" ht="23.25" customHeight="1">
      <c r="A63" s="62" t="s">
        <v>188</v>
      </c>
      <c r="B63" s="218" t="s">
        <v>167</v>
      </c>
      <c r="C63" s="219"/>
      <c r="D63" s="253">
        <f>Questionnaire!D64</f>
        <v>0</v>
      </c>
      <c r="E63" s="256">
        <f t="shared" si="1"/>
      </c>
      <c r="G63" s="270" t="s">
        <v>223</v>
      </c>
      <c r="H63" s="153">
        <v>6</v>
      </c>
    </row>
    <row r="64" spans="1:8" ht="23.25" customHeight="1">
      <c r="A64" s="145" t="s">
        <v>189</v>
      </c>
      <c r="B64" s="208" t="s">
        <v>169</v>
      </c>
      <c r="C64" s="209"/>
      <c r="D64" s="253">
        <f>Questionnaire!D65</f>
        <v>0</v>
      </c>
      <c r="E64" s="254">
        <f t="shared" si="1"/>
      </c>
      <c r="G64" s="270" t="s">
        <v>223</v>
      </c>
      <c r="H64" s="153">
        <v>6</v>
      </c>
    </row>
    <row r="65" spans="1:8" ht="23.25" customHeight="1">
      <c r="A65" s="145"/>
      <c r="B65" s="208"/>
      <c r="C65" s="157"/>
      <c r="D65" s="253"/>
      <c r="H65" s="48"/>
    </row>
    <row r="66" spans="1:8" ht="23.25" customHeight="1">
      <c r="A66" s="52" t="s">
        <v>139</v>
      </c>
      <c r="B66" s="53"/>
      <c r="C66" s="53"/>
      <c r="D66" s="253"/>
      <c r="H66" s="48"/>
    </row>
    <row r="67" spans="1:8" ht="23.25" customHeight="1">
      <c r="A67" s="47"/>
      <c r="B67" s="47"/>
      <c r="C67" s="47"/>
      <c r="D67" s="253"/>
      <c r="H67" s="48"/>
    </row>
    <row r="68" spans="1:8" ht="23.25" customHeight="1">
      <c r="A68" s="56"/>
      <c r="B68" s="56"/>
      <c r="C68" s="56"/>
      <c r="D68" s="247" t="s">
        <v>2</v>
      </c>
      <c r="E68" s="247" t="s">
        <v>23</v>
      </c>
      <c r="H68" s="48"/>
    </row>
    <row r="69" spans="1:8" ht="33.75" customHeight="1">
      <c r="A69" s="145" t="s">
        <v>19</v>
      </c>
      <c r="B69" s="264" t="s">
        <v>272</v>
      </c>
      <c r="C69" s="209"/>
      <c r="D69" s="253">
        <f>Questionnaire!D70</f>
        <v>0</v>
      </c>
      <c r="E69" s="254">
        <f aca="true" t="shared" si="2" ref="E69:E88">IF(COUNTIF(D69,"NON")&gt;0,G69,"")</f>
      </c>
      <c r="G69" s="270" t="s">
        <v>270</v>
      </c>
      <c r="H69" s="169">
        <v>24</v>
      </c>
    </row>
    <row r="70" spans="1:8" ht="23.25" customHeight="1">
      <c r="A70" s="145" t="s">
        <v>20</v>
      </c>
      <c r="B70" s="208" t="s">
        <v>170</v>
      </c>
      <c r="C70" s="209"/>
      <c r="D70" s="253">
        <f>Questionnaire!D71</f>
        <v>0</v>
      </c>
      <c r="E70" s="254">
        <f t="shared" si="2"/>
      </c>
      <c r="G70" s="270" t="s">
        <v>224</v>
      </c>
      <c r="H70" s="153">
        <v>24</v>
      </c>
    </row>
    <row r="71" spans="1:8" ht="23.25" customHeight="1">
      <c r="A71" s="62" t="s">
        <v>21</v>
      </c>
      <c r="B71" s="238" t="s">
        <v>256</v>
      </c>
      <c r="C71" s="207"/>
      <c r="D71" s="253">
        <f>Questionnaire!D72</f>
        <v>0</v>
      </c>
      <c r="E71" s="256">
        <f t="shared" si="2"/>
      </c>
      <c r="G71" s="270" t="s">
        <v>225</v>
      </c>
      <c r="H71" s="169">
        <v>32</v>
      </c>
    </row>
    <row r="72" spans="1:8" ht="23.25" customHeight="1">
      <c r="A72" s="145" t="s">
        <v>104</v>
      </c>
      <c r="B72" s="208" t="s">
        <v>177</v>
      </c>
      <c r="C72" s="157"/>
      <c r="D72" s="253">
        <f>Questionnaire!D73</f>
        <v>0</v>
      </c>
      <c r="E72" s="254">
        <f t="shared" si="2"/>
      </c>
      <c r="G72" s="270" t="s">
        <v>226</v>
      </c>
      <c r="H72" s="196">
        <v>24</v>
      </c>
    </row>
    <row r="73" spans="1:8" ht="23.25" customHeight="1">
      <c r="A73" s="62" t="s">
        <v>105</v>
      </c>
      <c r="B73" s="206" t="s">
        <v>171</v>
      </c>
      <c r="C73" s="64"/>
      <c r="D73" s="253">
        <f>Questionnaire!D74</f>
        <v>0</v>
      </c>
      <c r="E73" s="256">
        <f t="shared" si="2"/>
      </c>
      <c r="G73" s="270" t="s">
        <v>226</v>
      </c>
      <c r="H73" s="196">
        <v>24</v>
      </c>
    </row>
    <row r="74" spans="1:8" ht="23.25" customHeight="1">
      <c r="A74" s="145" t="s">
        <v>106</v>
      </c>
      <c r="B74" s="208" t="s">
        <v>172</v>
      </c>
      <c r="C74" s="153"/>
      <c r="D74" s="253">
        <f>Questionnaire!D75</f>
        <v>0</v>
      </c>
      <c r="E74" s="254">
        <f t="shared" si="2"/>
      </c>
      <c r="G74" s="270" t="s">
        <v>227</v>
      </c>
      <c r="H74" s="169">
        <v>24</v>
      </c>
    </row>
    <row r="75" spans="1:8" ht="23.25" customHeight="1">
      <c r="A75" s="62" t="s">
        <v>107</v>
      </c>
      <c r="B75" s="206" t="s">
        <v>173</v>
      </c>
      <c r="C75" s="207"/>
      <c r="D75" s="253">
        <f>Questionnaire!D76</f>
        <v>0</v>
      </c>
      <c r="E75" s="256">
        <f t="shared" si="2"/>
      </c>
      <c r="G75" s="270" t="s">
        <v>228</v>
      </c>
      <c r="H75" s="169">
        <v>24</v>
      </c>
    </row>
    <row r="76" spans="1:8" ht="23.25" customHeight="1">
      <c r="A76" s="145" t="s">
        <v>108</v>
      </c>
      <c r="B76" s="155" t="s">
        <v>180</v>
      </c>
      <c r="C76" s="153"/>
      <c r="D76" s="253">
        <f>Questionnaire!D77</f>
        <v>0</v>
      </c>
      <c r="E76" s="254">
        <f t="shared" si="2"/>
      </c>
      <c r="G76" s="270" t="s">
        <v>229</v>
      </c>
      <c r="H76" s="169">
        <v>24</v>
      </c>
    </row>
    <row r="77" spans="1:8" ht="23.25" customHeight="1">
      <c r="A77" s="62" t="s">
        <v>109</v>
      </c>
      <c r="B77" s="202" t="s">
        <v>274</v>
      </c>
      <c r="C77" s="203"/>
      <c r="D77" s="253">
        <f>Questionnaire!D78</f>
        <v>0</v>
      </c>
      <c r="E77" s="256">
        <f t="shared" si="2"/>
      </c>
      <c r="G77" s="270" t="s">
        <v>230</v>
      </c>
      <c r="H77" s="153">
        <v>48</v>
      </c>
    </row>
    <row r="78" spans="1:8" ht="23.25" customHeight="1">
      <c r="A78" s="145" t="s">
        <v>252</v>
      </c>
      <c r="B78" s="226" t="s">
        <v>194</v>
      </c>
      <c r="C78" s="227"/>
      <c r="D78" s="253">
        <f>Questionnaire!D79</f>
        <v>0</v>
      </c>
      <c r="E78" s="254">
        <f t="shared" si="2"/>
      </c>
      <c r="G78" s="270" t="s">
        <v>231</v>
      </c>
      <c r="H78" s="169">
        <v>48</v>
      </c>
    </row>
    <row r="79" spans="1:8" ht="23.25" customHeight="1">
      <c r="A79" s="62" t="s">
        <v>110</v>
      </c>
      <c r="B79" s="263" t="s">
        <v>275</v>
      </c>
      <c r="C79" s="207"/>
      <c r="D79" s="253">
        <f>Questionnaire!D80</f>
        <v>0</v>
      </c>
      <c r="E79" s="256">
        <f t="shared" si="2"/>
      </c>
      <c r="G79" s="270" t="s">
        <v>232</v>
      </c>
      <c r="H79" s="153">
        <v>48</v>
      </c>
    </row>
    <row r="80" spans="1:8" ht="23.25" customHeight="1">
      <c r="A80" s="145" t="s">
        <v>178</v>
      </c>
      <c r="B80" s="264" t="s">
        <v>276</v>
      </c>
      <c r="C80" s="209"/>
      <c r="D80" s="253">
        <f>Questionnaire!D81</f>
        <v>0</v>
      </c>
      <c r="E80" s="254">
        <f t="shared" si="2"/>
      </c>
      <c r="G80" s="270" t="s">
        <v>233</v>
      </c>
      <c r="H80" s="153">
        <v>48</v>
      </c>
    </row>
    <row r="81" spans="1:8" ht="23.25" customHeight="1">
      <c r="A81" s="62" t="s">
        <v>111</v>
      </c>
      <c r="B81" s="238" t="s">
        <v>255</v>
      </c>
      <c r="C81" s="207"/>
      <c r="D81" s="253">
        <f>Questionnaire!D82</f>
        <v>0</v>
      </c>
      <c r="E81" s="256">
        <f t="shared" si="2"/>
      </c>
      <c r="G81" s="270" t="s">
        <v>234</v>
      </c>
      <c r="H81" s="169">
        <v>48</v>
      </c>
    </row>
    <row r="82" spans="1:8" ht="23.25" customHeight="1">
      <c r="A82" s="145" t="s">
        <v>112</v>
      </c>
      <c r="B82" s="155" t="s">
        <v>179</v>
      </c>
      <c r="C82" s="153"/>
      <c r="D82" s="253">
        <f>Questionnaire!D83</f>
        <v>0</v>
      </c>
      <c r="E82" s="254">
        <f t="shared" si="2"/>
      </c>
      <c r="G82" s="270" t="s">
        <v>241</v>
      </c>
      <c r="H82" s="153">
        <v>24</v>
      </c>
    </row>
    <row r="83" spans="1:8" ht="23.25" customHeight="1">
      <c r="A83" s="62" t="s">
        <v>113</v>
      </c>
      <c r="B83" s="74" t="s">
        <v>174</v>
      </c>
      <c r="C83" s="64"/>
      <c r="D83" s="253">
        <f>Questionnaire!D84</f>
        <v>0</v>
      </c>
      <c r="E83" s="256">
        <f t="shared" si="2"/>
      </c>
      <c r="G83" s="270" t="s">
        <v>235</v>
      </c>
      <c r="H83" s="153">
        <v>32</v>
      </c>
    </row>
    <row r="84" spans="1:8" ht="23.25" customHeight="1">
      <c r="A84" s="145" t="s">
        <v>114</v>
      </c>
      <c r="B84" s="155" t="s">
        <v>261</v>
      </c>
      <c r="C84" s="153"/>
      <c r="D84" s="253">
        <f>Questionnaire!D85</f>
        <v>0</v>
      </c>
      <c r="E84" s="254">
        <f t="shared" si="2"/>
      </c>
      <c r="H84" s="153"/>
    </row>
    <row r="85" spans="1:8" ht="23.25" customHeight="1">
      <c r="A85" s="62" t="s">
        <v>253</v>
      </c>
      <c r="B85" s="178" t="s">
        <v>175</v>
      </c>
      <c r="C85" s="64"/>
      <c r="D85" s="253">
        <f>Questionnaire!D86</f>
        <v>0</v>
      </c>
      <c r="E85" s="256">
        <f t="shared" si="2"/>
      </c>
      <c r="G85" s="270" t="s">
        <v>236</v>
      </c>
      <c r="H85" s="169">
        <v>48</v>
      </c>
    </row>
    <row r="86" spans="1:8" ht="23.25" customHeight="1">
      <c r="A86" s="145" t="s">
        <v>254</v>
      </c>
      <c r="B86" s="216" t="s">
        <v>176</v>
      </c>
      <c r="C86" s="153"/>
      <c r="D86" s="253">
        <f>Questionnaire!D87</f>
        <v>0</v>
      </c>
      <c r="E86" s="254">
        <f t="shared" si="2"/>
      </c>
      <c r="G86" s="270" t="s">
        <v>237</v>
      </c>
      <c r="H86" s="153">
        <v>48</v>
      </c>
    </row>
    <row r="87" spans="1:8" ht="23.25" customHeight="1">
      <c r="A87" s="62" t="s">
        <v>115</v>
      </c>
      <c r="B87" s="74" t="s">
        <v>279</v>
      </c>
      <c r="C87" s="64"/>
      <c r="D87" s="253">
        <f>Questionnaire!D88</f>
        <v>0</v>
      </c>
      <c r="E87" s="256">
        <f t="shared" si="2"/>
      </c>
      <c r="G87" s="270" t="s">
        <v>238</v>
      </c>
      <c r="H87" s="153">
        <v>48</v>
      </c>
    </row>
    <row r="88" spans="1:8" ht="25.5" customHeight="1">
      <c r="A88" s="145" t="s">
        <v>116</v>
      </c>
      <c r="B88" s="266" t="s">
        <v>246</v>
      </c>
      <c r="C88" s="153"/>
      <c r="D88" s="253">
        <f>Questionnaire!D89</f>
        <v>0</v>
      </c>
      <c r="E88" s="254">
        <f t="shared" si="2"/>
      </c>
      <c r="G88" s="270" t="s">
        <v>271</v>
      </c>
      <c r="H88" s="153">
        <v>48</v>
      </c>
    </row>
    <row r="89" spans="1:8" s="186" customFormat="1" ht="23.25" customHeight="1">
      <c r="A89" s="268"/>
      <c r="B89" s="269"/>
      <c r="C89" s="153"/>
      <c r="D89" s="253"/>
      <c r="E89" s="257"/>
      <c r="G89" s="274"/>
      <c r="H89" s="153"/>
    </row>
    <row r="90" spans="1:8" ht="23.25" customHeight="1">
      <c r="A90" s="52" t="s">
        <v>138</v>
      </c>
      <c r="B90" s="53"/>
      <c r="C90" s="53"/>
      <c r="D90" s="253"/>
      <c r="H90" s="48"/>
    </row>
    <row r="91" spans="1:8" ht="23.25" customHeight="1">
      <c r="A91" s="153"/>
      <c r="B91" s="153"/>
      <c r="C91" s="153"/>
      <c r="D91" s="253"/>
      <c r="H91" s="48"/>
    </row>
    <row r="92" spans="1:8" ht="23.25" customHeight="1">
      <c r="A92" s="56"/>
      <c r="B92" s="56"/>
      <c r="C92" s="56"/>
      <c r="D92" s="247" t="s">
        <v>2</v>
      </c>
      <c r="E92" s="247" t="s">
        <v>23</v>
      </c>
      <c r="H92" s="48"/>
    </row>
    <row r="93" spans="1:8" ht="23.25" customHeight="1">
      <c r="A93" s="145" t="s">
        <v>22</v>
      </c>
      <c r="B93" s="168" t="s">
        <v>181</v>
      </c>
      <c r="C93" s="169"/>
      <c r="D93" s="253">
        <f>Questionnaire!D94</f>
        <v>0</v>
      </c>
      <c r="E93" s="254">
        <f>IF(COUNTIF(D93,"NON")&gt;0,G93,"")</f>
      </c>
      <c r="G93" s="270" t="s">
        <v>239</v>
      </c>
      <c r="H93" s="153">
        <v>48</v>
      </c>
    </row>
    <row r="94" spans="1:8" ht="23.25" customHeight="1">
      <c r="A94" s="62" t="s">
        <v>260</v>
      </c>
      <c r="B94" s="206" t="s">
        <v>183</v>
      </c>
      <c r="C94" s="207"/>
      <c r="D94" s="253">
        <f>Questionnaire!D95</f>
        <v>0</v>
      </c>
      <c r="E94" s="256">
        <f>IF(COUNTIF(D94,"NON")&gt;0,G94,"")</f>
      </c>
      <c r="G94" s="270" t="s">
        <v>240</v>
      </c>
      <c r="H94" s="153">
        <v>32</v>
      </c>
    </row>
    <row r="95" ht="23.25" customHeight="1">
      <c r="H95" s="48"/>
    </row>
    <row r="96" ht="23.25" customHeight="1">
      <c r="E96" s="257"/>
    </row>
  </sheetData>
  <sheetProtection selectLockedCells="1" selectUnlockedCells="1"/>
  <mergeCells count="2">
    <mergeCell ref="A9:E9"/>
    <mergeCell ref="B50:C50"/>
  </mergeCells>
  <conditionalFormatting sqref="D93:D65536 D10:D11 D1:D8 D13 D15:D40 D42:D48 D50:D56 D58:D67 D69:D91">
    <cfRule type="containsText" priority="5" dxfId="3" operator="containsText" stopIfTrue="1" text="OUI">
      <formula>NOT(ISERROR(SEARCH("OUI",D1)))</formula>
    </cfRule>
  </conditionalFormatting>
  <conditionalFormatting sqref="D93:D94 D15:D40 D42:D48 D50:D56 D58:D67 D69:D91">
    <cfRule type="expression" priority="6" dxfId="2" stopIfTrue="1">
      <formula>AND(D15="Non",H15&gt;=28)</formula>
    </cfRule>
    <cfRule type="expression" priority="7" dxfId="1" stopIfTrue="1">
      <formula>AND(D15="Non",H15&gt;=8)</formula>
    </cfRule>
    <cfRule type="expression" priority="10" dxfId="0" stopIfTrue="1">
      <formula>AND(D15="Non",H15&lt;8)</formula>
    </cfRule>
  </conditionalFormatting>
  <printOptions/>
  <pageMargins left="0" right="0" top="0" bottom="0" header="0.31496062992125984" footer="0.31496062992125984"/>
  <pageSetup fitToHeight="2" horizontalDpi="600" verticalDpi="600" orientation="landscape" paperSize="8" scale="104" r:id="rId2"/>
  <rowBreaks count="2" manualBreakCount="2">
    <brk id="38" max="7" man="1"/>
    <brk id="65" max="7" man="1"/>
  </rowBreaks>
  <drawing r:id="rId1"/>
</worksheet>
</file>

<file path=xl/worksheets/sheet6.xml><?xml version="1.0" encoding="utf-8"?>
<worksheet xmlns="http://schemas.openxmlformats.org/spreadsheetml/2006/main" xmlns:r="http://schemas.openxmlformats.org/officeDocument/2006/relationships">
  <sheetPr codeName="Feuil6"/>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47" customWidth="1"/>
    <col min="2" max="2" width="68.00390625" style="47" customWidth="1"/>
    <col min="3" max="3" width="11.28125" style="47" customWidth="1"/>
    <col min="4" max="4" width="14.57421875" style="47" customWidth="1"/>
    <col min="5" max="5" width="57.28125" style="47" customWidth="1"/>
    <col min="6" max="6" width="15.421875" style="47" customWidth="1"/>
    <col min="7" max="7" width="15.57421875" style="48" customWidth="1"/>
    <col min="8" max="8" width="0.42578125" style="47" customWidth="1"/>
    <col min="9" max="9" width="18.00390625" style="47" hidden="1" customWidth="1"/>
    <col min="10" max="10" width="18.28125" style="47" hidden="1" customWidth="1"/>
    <col min="11" max="11" width="21.7109375" style="47" hidden="1" customWidth="1"/>
    <col min="12" max="12" width="1.28515625" style="47" customWidth="1"/>
    <col min="13" max="13" width="7.57421875" style="47" customWidth="1"/>
    <col min="14" max="14" width="13.28125" style="47" hidden="1" customWidth="1"/>
    <col min="15" max="15" width="14.28125" style="47" hidden="1" customWidth="1"/>
    <col min="16" max="16" width="15.140625" style="47" hidden="1" customWidth="1"/>
    <col min="17" max="17" width="16.140625" style="47" hidden="1" customWidth="1"/>
    <col min="18" max="18" width="15.57421875" style="47" hidden="1" customWidth="1"/>
    <col min="19" max="19" width="15.7109375" style="47" hidden="1" customWidth="1"/>
    <col min="20" max="20" width="14.140625" style="47" hidden="1" customWidth="1"/>
    <col min="21" max="21" width="13.00390625" style="47" hidden="1" customWidth="1"/>
    <col min="22" max="22" width="13.7109375" style="47" hidden="1" customWidth="1"/>
    <col min="23" max="23" width="16.8515625" style="47" customWidth="1"/>
    <col min="24" max="24" width="15.8515625" style="47" customWidth="1"/>
    <col min="25" max="25" width="14.140625" style="47" customWidth="1"/>
    <col min="26" max="16384" width="11.421875" style="47" customWidth="1"/>
  </cols>
  <sheetData>
    <row r="1" ht="12.75"/>
    <row r="2" ht="12.75"/>
    <row r="3" ht="12.75"/>
    <row r="4" ht="12.75"/>
    <row r="5" ht="12.75"/>
    <row r="6" ht="12.75"/>
    <row r="7" ht="12.75"/>
    <row r="8" ht="12.75"/>
    <row r="9" s="87" customFormat="1" ht="19.5" customHeight="1">
      <c r="A9" s="87" t="s">
        <v>59</v>
      </c>
    </row>
    <row r="10" s="113" customFormat="1" ht="19.5" customHeight="1">
      <c r="B10" s="112" t="s">
        <v>53</v>
      </c>
    </row>
    <row r="11" ht="12.75"/>
    <row r="12" s="53" customFormat="1" ht="18.75" thickBot="1">
      <c r="A12" s="52" t="s">
        <v>60</v>
      </c>
    </row>
    <row r="13" spans="1:6" s="54" customFormat="1" ht="12.75" customHeight="1" thickTop="1">
      <c r="A13" s="55"/>
      <c r="E13" s="88"/>
      <c r="F13" s="89" t="s">
        <v>28</v>
      </c>
    </row>
    <row r="14" spans="1:20" ht="12.75">
      <c r="A14" s="56"/>
      <c r="B14" s="56"/>
      <c r="C14" s="56"/>
      <c r="D14" s="57" t="s">
        <v>2</v>
      </c>
      <c r="E14" s="90" t="s">
        <v>16</v>
      </c>
      <c r="F14" s="91" t="s">
        <v>94</v>
      </c>
      <c r="N14" s="58" t="s">
        <v>1</v>
      </c>
      <c r="O14" s="58" t="s">
        <v>15</v>
      </c>
      <c r="P14" s="26">
        <f>P26/O26</f>
        <v>1.188235294117647</v>
      </c>
      <c r="Q14" s="72" t="s">
        <v>50</v>
      </c>
      <c r="R14" s="73"/>
      <c r="S14" s="129"/>
      <c r="T14" s="48"/>
    </row>
    <row r="15" spans="4:21" s="48" customFormat="1" ht="3.75" customHeight="1">
      <c r="D15" s="59"/>
      <c r="E15" s="92"/>
      <c r="F15" s="93" t="s">
        <v>36</v>
      </c>
      <c r="H15" s="47"/>
      <c r="I15" s="47"/>
      <c r="J15" s="47"/>
      <c r="K15" s="47"/>
      <c r="L15" s="47"/>
      <c r="M15" s="47"/>
      <c r="N15" s="60"/>
      <c r="O15" s="60"/>
      <c r="P15" s="16"/>
      <c r="Q15" s="61" t="s">
        <v>37</v>
      </c>
      <c r="R15" s="47"/>
      <c r="S15" s="47"/>
      <c r="T15" s="47"/>
      <c r="U15" s="47"/>
    </row>
    <row r="16" spans="4:21" s="48" customFormat="1" ht="3" customHeight="1">
      <c r="D16" s="59"/>
      <c r="E16" s="92"/>
      <c r="F16" s="93" t="s">
        <v>0</v>
      </c>
      <c r="H16" s="47"/>
      <c r="I16" s="47"/>
      <c r="J16" s="47"/>
      <c r="K16" s="47"/>
      <c r="L16" s="47"/>
      <c r="M16" s="47"/>
      <c r="N16" s="60"/>
      <c r="O16" s="60"/>
      <c r="P16" s="16"/>
      <c r="Q16" s="61"/>
      <c r="R16" s="47"/>
      <c r="S16" s="47"/>
      <c r="T16" s="47"/>
      <c r="U16" s="47"/>
    </row>
    <row r="17" spans="4:16" s="48" customFormat="1" ht="2.25" customHeight="1">
      <c r="D17" s="59"/>
      <c r="E17" s="92"/>
      <c r="F17" s="93" t="s">
        <v>48</v>
      </c>
      <c r="N17" s="60"/>
      <c r="O17" s="60"/>
      <c r="P17" s="16"/>
    </row>
    <row r="18" spans="1:18" ht="62.25" customHeight="1">
      <c r="A18" s="62" t="str">
        <f>Questionnaire!A15</f>
        <v>1.1</v>
      </c>
      <c r="B18" s="94" t="str">
        <f>Questionnaire!B15</f>
        <v>Connaissez vous les règles de gestion des produits de santé soumis à la chaîne du froid (PST) dans l'établissement?</v>
      </c>
      <c r="C18" s="62"/>
      <c r="D18" s="95">
        <f>Questionnaire!D15</f>
        <v>0</v>
      </c>
      <c r="E18" s="96" t="s">
        <v>67</v>
      </c>
      <c r="F18" s="13"/>
      <c r="N18" s="58" t="s">
        <v>0</v>
      </c>
      <c r="O18" s="47">
        <v>32</v>
      </c>
      <c r="P18" s="47">
        <f aca="true" t="shared" si="0" ref="P18:P25">IF(OR(F18=N18,F18=""),O18,0)</f>
        <v>32</v>
      </c>
      <c r="Q18" s="75" t="s">
        <v>48</v>
      </c>
      <c r="R18" s="73">
        <f>IF(OR(F18=Q18,F18=""),-O18,0)</f>
        <v>-32</v>
      </c>
    </row>
    <row r="19" spans="1:16" ht="53.25" customHeight="1">
      <c r="A19" s="65" t="str">
        <f>Questionnaire!A16</f>
        <v>1.2</v>
      </c>
      <c r="B19" s="97" t="str">
        <f>Questionnaire!B16</f>
        <v>Les règles organisant la disponibilité et la détention des PST dans l'unité de soins sont elles facilement accessibles, dans votre UDS (classeur ou information en ligne)?</v>
      </c>
      <c r="C19" s="65"/>
      <c r="D19" s="98">
        <f>Questionnaire!D16</f>
        <v>0</v>
      </c>
      <c r="E19" s="99" t="s">
        <v>68</v>
      </c>
      <c r="F19" s="14"/>
      <c r="N19" s="58" t="s">
        <v>0</v>
      </c>
      <c r="O19" s="47">
        <v>42</v>
      </c>
      <c r="P19" s="47">
        <f t="shared" si="0"/>
        <v>42</v>
      </c>
    </row>
    <row r="20" spans="1:16" ht="29.25" customHeight="1">
      <c r="A20" s="62" t="str">
        <f>Questionnaire!A18</f>
        <v>1.3.1</v>
      </c>
      <c r="B20" s="94" t="str">
        <f>Questionnaire!B18</f>
        <v>les personnes responsables à chaque étape de la réception à l'administration des PST?</v>
      </c>
      <c r="C20" s="62"/>
      <c r="D20" s="95">
        <f>Questionnaire!D18</f>
        <v>0</v>
      </c>
      <c r="E20" s="96" t="s">
        <v>69</v>
      </c>
      <c r="F20" s="13"/>
      <c r="N20" s="58" t="s">
        <v>0</v>
      </c>
      <c r="O20" s="47">
        <v>32</v>
      </c>
      <c r="P20" s="47">
        <f t="shared" si="0"/>
        <v>32</v>
      </c>
    </row>
    <row r="21" spans="1:16" ht="51" customHeight="1">
      <c r="A21" s="65" t="str">
        <f>Questionnaire!A19</f>
        <v>1.3.2</v>
      </c>
      <c r="B21" s="97" t="str">
        <f>Questionnaire!B19</f>
        <v>les modalités de commande des PST?</v>
      </c>
      <c r="C21" s="65"/>
      <c r="D21" s="98">
        <f>Questionnaire!D19</f>
        <v>0</v>
      </c>
      <c r="E21" s="99" t="s">
        <v>70</v>
      </c>
      <c r="F21" s="14"/>
      <c r="N21" s="58" t="s">
        <v>0</v>
      </c>
      <c r="O21" s="47">
        <v>24</v>
      </c>
      <c r="P21" s="47">
        <f t="shared" si="0"/>
        <v>24</v>
      </c>
    </row>
    <row r="22" spans="1:16" ht="34.5" customHeight="1">
      <c r="A22" s="62" t="str">
        <f>Questionnaire!A21</f>
        <v>1.3.4</v>
      </c>
      <c r="B22" s="94" t="str">
        <f>Questionnaire!B21</f>
        <v>les modalités de réception des PST dans les UDS?</v>
      </c>
      <c r="C22" s="62"/>
      <c r="D22" s="95">
        <f>Questionnaire!D21</f>
        <v>0</v>
      </c>
      <c r="E22" s="96" t="s">
        <v>71</v>
      </c>
      <c r="F22" s="13"/>
      <c r="N22" s="58" t="s">
        <v>0</v>
      </c>
      <c r="O22" s="47">
        <v>32</v>
      </c>
      <c r="P22" s="47">
        <f t="shared" si="0"/>
        <v>32</v>
      </c>
    </row>
    <row r="23" spans="1:16" ht="31.5" customHeight="1">
      <c r="A23" s="65" t="str">
        <f>Questionnaire!A22</f>
        <v>1.3.5</v>
      </c>
      <c r="B23" s="97" t="str">
        <f>Questionnaire!B22</f>
        <v>les modalités de stockage dans PST dans l'UDS?</v>
      </c>
      <c r="C23" s="65"/>
      <c r="D23" s="98">
        <f>Questionnaire!D22</f>
        <v>0</v>
      </c>
      <c r="E23" s="99" t="s">
        <v>72</v>
      </c>
      <c r="F23" s="14"/>
      <c r="N23" s="58" t="s">
        <v>0</v>
      </c>
      <c r="O23" s="47">
        <v>6</v>
      </c>
      <c r="P23" s="47">
        <f t="shared" si="0"/>
        <v>6</v>
      </c>
    </row>
    <row r="24" spans="1:16" ht="56.25" customHeight="1">
      <c r="A24" s="62" t="e">
        <f>Questionnaire!#REF!</f>
        <v>#REF!</v>
      </c>
      <c r="B24" s="94" t="e">
        <f>Questionnaire!#REF!</f>
        <v>#REF!</v>
      </c>
      <c r="C24" s="62"/>
      <c r="D24" s="95" t="e">
        <f>Questionnaire!#REF!</f>
        <v>#REF!</v>
      </c>
      <c r="E24" s="96" t="s">
        <v>73</v>
      </c>
      <c r="F24" s="13"/>
      <c r="N24" s="61" t="s">
        <v>0</v>
      </c>
      <c r="O24" s="47">
        <v>18</v>
      </c>
      <c r="P24" s="47">
        <f t="shared" si="0"/>
        <v>18</v>
      </c>
    </row>
    <row r="25" spans="1:16" ht="33" customHeight="1">
      <c r="A25" s="65" t="str">
        <f>Questionnaire!A24</f>
        <v>1.3.7</v>
      </c>
      <c r="B25" s="97" t="str">
        <f>Questionnaire!B24</f>
        <v>les modalités de maintenance (par le service technique) des réfrigérateurs et congélateurs?</v>
      </c>
      <c r="C25" s="65"/>
      <c r="D25" s="98">
        <f>Questionnaire!D24</f>
        <v>0</v>
      </c>
      <c r="E25" s="99" t="s">
        <v>74</v>
      </c>
      <c r="F25" s="14"/>
      <c r="N25" s="58" t="s">
        <v>0</v>
      </c>
      <c r="O25" s="47">
        <v>16</v>
      </c>
      <c r="P25" s="47">
        <f t="shared" si="0"/>
        <v>16</v>
      </c>
    </row>
    <row r="26" spans="5:16" ht="12.75">
      <c r="E26" s="100"/>
      <c r="F26" s="101"/>
      <c r="O26" s="47">
        <f>SUM(O18:O25)+R18</f>
        <v>170</v>
      </c>
      <c r="P26" s="47">
        <f>SUM(P18:P25)</f>
        <v>202</v>
      </c>
    </row>
    <row r="27" spans="5:6" ht="12.75">
      <c r="E27" s="100"/>
      <c r="F27" s="101"/>
    </row>
    <row r="28" spans="1:6" s="54" customFormat="1" ht="18">
      <c r="A28" s="52" t="s">
        <v>61</v>
      </c>
      <c r="B28" s="53"/>
      <c r="C28" s="53"/>
      <c r="D28" s="53"/>
      <c r="E28" s="102"/>
      <c r="F28" s="103"/>
    </row>
    <row r="29" spans="1:6" s="54" customFormat="1" ht="18">
      <c r="A29" s="55"/>
      <c r="E29" s="104"/>
      <c r="F29" s="105"/>
    </row>
    <row r="30" spans="1:16" ht="12.75">
      <c r="A30" s="56"/>
      <c r="B30" s="56"/>
      <c r="C30" s="56"/>
      <c r="D30" s="57" t="s">
        <v>2</v>
      </c>
      <c r="E30" s="90" t="s">
        <v>16</v>
      </c>
      <c r="F30" s="91" t="s">
        <v>2</v>
      </c>
      <c r="N30" s="58" t="s">
        <v>1</v>
      </c>
      <c r="O30" s="58" t="s">
        <v>15</v>
      </c>
      <c r="P30" s="26">
        <f>P38/O38</f>
        <v>1</v>
      </c>
    </row>
    <row r="31" spans="4:17" s="48" customFormat="1" ht="3" customHeight="1">
      <c r="D31" s="59"/>
      <c r="E31" s="92"/>
      <c r="F31" s="130" t="s">
        <v>36</v>
      </c>
      <c r="N31" s="60"/>
      <c r="O31" s="60"/>
      <c r="P31" s="16"/>
      <c r="Q31" s="66" t="s">
        <v>37</v>
      </c>
    </row>
    <row r="32" spans="5:16" ht="3" customHeight="1">
      <c r="E32" s="100"/>
      <c r="F32" s="131" t="s">
        <v>0</v>
      </c>
      <c r="N32" s="67"/>
      <c r="O32" s="67"/>
      <c r="P32" s="67"/>
    </row>
    <row r="33" spans="1:16" ht="77.25" customHeight="1">
      <c r="A33" s="62" t="str">
        <f>Questionnaire!A30</f>
        <v>1.5.1</v>
      </c>
      <c r="B33" s="63" t="str">
        <f>Questionnaire!B30</f>
        <v>sur la commande?</v>
      </c>
      <c r="C33" s="64"/>
      <c r="D33" s="95">
        <f>Questionnaire!D30</f>
        <v>0</v>
      </c>
      <c r="E33" s="96" t="s">
        <v>75</v>
      </c>
      <c r="F33" s="13"/>
      <c r="N33" s="58" t="s">
        <v>0</v>
      </c>
      <c r="O33" s="47">
        <v>8</v>
      </c>
      <c r="P33" s="47">
        <f>IF(OR(F33=N33,F33=""),O33,0)</f>
        <v>8</v>
      </c>
    </row>
    <row r="34" spans="1:16" ht="30.75" customHeight="1">
      <c r="A34" s="65" t="str">
        <f>Questionnaire!A32</f>
        <v>1.5.3</v>
      </c>
      <c r="B34" s="107" t="str">
        <f>Questionnaire!B32</f>
        <v>sur la réception?</v>
      </c>
      <c r="C34" s="48"/>
      <c r="D34" s="98">
        <f>Questionnaire!D32</f>
        <v>0</v>
      </c>
      <c r="E34" s="99" t="s">
        <v>76</v>
      </c>
      <c r="F34" s="14"/>
      <c r="N34" s="58" t="s">
        <v>0</v>
      </c>
      <c r="O34" s="47">
        <v>18</v>
      </c>
      <c r="P34" s="47">
        <f>IF(OR(F34=N34,F34=""),O34,0)</f>
        <v>18</v>
      </c>
    </row>
    <row r="35" spans="1:16" ht="29.25" customHeight="1">
      <c r="A35" s="62" t="str">
        <f>Questionnaire!A33</f>
        <v>1.5.4</v>
      </c>
      <c r="B35" s="63" t="str">
        <f>Questionnaire!B33</f>
        <v>sur le stockage?</v>
      </c>
      <c r="C35" s="64"/>
      <c r="D35" s="95">
        <f>Questionnaire!D33</f>
        <v>0</v>
      </c>
      <c r="E35" s="96" t="s">
        <v>77</v>
      </c>
      <c r="F35" s="13"/>
      <c r="N35" s="58" t="s">
        <v>0</v>
      </c>
      <c r="O35" s="47">
        <v>18</v>
      </c>
      <c r="P35" s="47">
        <f>IF(OR(F35=N35,F35=""),O35,0)</f>
        <v>18</v>
      </c>
    </row>
    <row r="36" spans="1:16" ht="30" customHeight="1">
      <c r="A36" s="65" t="str">
        <f>Questionnaire!A35</f>
        <v>1.5.6</v>
      </c>
      <c r="B36" s="107" t="str">
        <f>Questionnaire!B35</f>
        <v>sur l'entretien?</v>
      </c>
      <c r="C36" s="48"/>
      <c r="D36" s="98">
        <f>Questionnaire!D35</f>
        <v>0</v>
      </c>
      <c r="E36" s="99" t="s">
        <v>78</v>
      </c>
      <c r="F36" s="14"/>
      <c r="N36" s="58" t="s">
        <v>0</v>
      </c>
      <c r="O36" s="47">
        <v>24</v>
      </c>
      <c r="P36" s="47">
        <f>IF(OR(F36=N36,F36=""),O36,0)</f>
        <v>24</v>
      </c>
    </row>
    <row r="37" spans="1:16" ht="78.75" customHeight="1">
      <c r="A37" s="62" t="str">
        <f>Questionnaire!A36</f>
        <v>1.5.7</v>
      </c>
      <c r="B37" s="63" t="str">
        <f>Questionnaire!B36</f>
        <v>sur les fiches d'évènements indésirables?</v>
      </c>
      <c r="C37" s="64"/>
      <c r="D37" s="95">
        <f>Questionnaire!D36</f>
        <v>0</v>
      </c>
      <c r="E37" s="96" t="s">
        <v>79</v>
      </c>
      <c r="F37" s="13"/>
      <c r="N37" s="58" t="s">
        <v>0</v>
      </c>
      <c r="O37" s="47">
        <v>18</v>
      </c>
      <c r="P37" s="47">
        <f>IF(OR(F37=N37,F37=""),O37,0)</f>
        <v>18</v>
      </c>
    </row>
    <row r="38" spans="5:16" ht="12.75">
      <c r="E38" s="100"/>
      <c r="F38" s="101"/>
      <c r="O38" s="47">
        <f>SUM(O33:O37)</f>
        <v>86</v>
      </c>
      <c r="P38" s="47">
        <f>SUM(P33:P37)</f>
        <v>86</v>
      </c>
    </row>
    <row r="39" spans="5:6" ht="12.75">
      <c r="E39" s="100"/>
      <c r="F39" s="101"/>
    </row>
    <row r="40" spans="1:6" s="54" customFormat="1" ht="18">
      <c r="A40" s="52" t="s">
        <v>62</v>
      </c>
      <c r="B40" s="53"/>
      <c r="C40" s="53"/>
      <c r="D40" s="53"/>
      <c r="E40" s="102"/>
      <c r="F40" s="103"/>
    </row>
    <row r="41" spans="5:6" ht="12.75">
      <c r="E41" s="100"/>
      <c r="F41" s="101"/>
    </row>
    <row r="42" spans="1:18" ht="12.75">
      <c r="A42" s="56"/>
      <c r="B42" s="56"/>
      <c r="C42" s="56"/>
      <c r="D42" s="57" t="s">
        <v>2</v>
      </c>
      <c r="E42" s="90" t="s">
        <v>16</v>
      </c>
      <c r="F42" s="91" t="s">
        <v>2</v>
      </c>
      <c r="N42" s="58" t="s">
        <v>1</v>
      </c>
      <c r="O42" s="58" t="s">
        <v>5</v>
      </c>
      <c r="P42" s="26">
        <f>P60/O60</f>
        <v>1</v>
      </c>
      <c r="Q42" s="68"/>
      <c r="R42" s="69"/>
    </row>
    <row r="43" spans="4:18" s="48" customFormat="1" ht="2.25" customHeight="1">
      <c r="D43" s="59"/>
      <c r="E43" s="92"/>
      <c r="F43" s="130" t="s">
        <v>36</v>
      </c>
      <c r="N43" s="60"/>
      <c r="O43" s="60"/>
      <c r="P43" s="16"/>
      <c r="Q43" s="68" t="s">
        <v>37</v>
      </c>
      <c r="R43" s="69"/>
    </row>
    <row r="44" spans="5:18" ht="3" customHeight="1">
      <c r="E44" s="100"/>
      <c r="F44" s="131" t="s">
        <v>0</v>
      </c>
      <c r="N44" s="67"/>
      <c r="O44" s="67"/>
      <c r="P44" s="67"/>
      <c r="Q44" s="48"/>
      <c r="R44" s="69"/>
    </row>
    <row r="45" spans="1:18" ht="19.5" customHeight="1">
      <c r="A45" s="65">
        <f>Questionnaire!A41</f>
        <v>0</v>
      </c>
      <c r="B45" s="108">
        <f>Questionnaire!B41</f>
        <v>0</v>
      </c>
      <c r="C45" s="48"/>
      <c r="D45" s="98"/>
      <c r="E45" s="99"/>
      <c r="F45" s="106" t="s">
        <v>36</v>
      </c>
      <c r="N45" s="60"/>
      <c r="O45" s="67"/>
      <c r="P45" s="67"/>
      <c r="R45" s="70"/>
    </row>
    <row r="46" spans="4:21" s="48" customFormat="1" ht="2.25" customHeight="1">
      <c r="D46" s="59"/>
      <c r="E46" s="92"/>
      <c r="F46" s="130" t="s">
        <v>36</v>
      </c>
      <c r="N46" s="60"/>
      <c r="O46" s="60"/>
      <c r="P46" s="16"/>
      <c r="Q46" s="68" t="s">
        <v>37</v>
      </c>
      <c r="R46" s="69"/>
      <c r="S46" s="47"/>
      <c r="T46" s="47"/>
      <c r="U46" s="47"/>
    </row>
    <row r="47" spans="5:21" ht="3" customHeight="1">
      <c r="E47" s="100"/>
      <c r="F47" s="131" t="s">
        <v>0</v>
      </c>
      <c r="N47" s="67"/>
      <c r="O47" s="67"/>
      <c r="P47" s="67"/>
      <c r="Q47" s="48"/>
      <c r="R47" s="69"/>
      <c r="S47" s="48"/>
      <c r="T47" s="48"/>
      <c r="U47" s="48"/>
    </row>
    <row r="48" spans="1:18" ht="35.25" customHeight="1">
      <c r="A48" s="62" t="str">
        <f>Questionnaire!A43</f>
        <v>2.2</v>
      </c>
      <c r="B48" s="94" t="str">
        <f>Questionnaire!B43</f>
        <v>Le choix du jour et de l'heure de passage de la commande est-il programmé et optimisé afin de limiter le temps pendant lequel les PST sont hors d’une enceinte thermostatique ?</v>
      </c>
      <c r="C48" s="64"/>
      <c r="D48" s="95">
        <f>Questionnaire!D43</f>
        <v>0</v>
      </c>
      <c r="E48" s="96" t="s">
        <v>80</v>
      </c>
      <c r="F48" s="13"/>
      <c r="N48" s="58" t="s">
        <v>0</v>
      </c>
      <c r="O48" s="47">
        <v>36</v>
      </c>
      <c r="P48" s="47">
        <f aca="true" t="shared" si="1" ref="P48:P59">IF(OR(F48=N48,F48=""),O48,0)</f>
        <v>36</v>
      </c>
      <c r="R48" s="71"/>
    </row>
    <row r="49" spans="1:16" ht="36" customHeight="1">
      <c r="A49" s="65" t="str">
        <f>Questionnaire!A44</f>
        <v>2.3</v>
      </c>
      <c r="B49" s="97" t="str">
        <f>Questionnaire!B44</f>
        <v>Les quantités commandées sont elles adaptées (quantités minimales mais suffisantes), afin de limiter le stock et la durée de conservation dans l'UDS des PST ?</v>
      </c>
      <c r="C49" s="48"/>
      <c r="D49" s="98">
        <f>Questionnaire!D44</f>
        <v>0</v>
      </c>
      <c r="E49" s="99" t="s">
        <v>80</v>
      </c>
      <c r="F49" s="14"/>
      <c r="N49" s="58" t="s">
        <v>0</v>
      </c>
      <c r="O49" s="47">
        <v>36</v>
      </c>
      <c r="P49" s="47">
        <f t="shared" si="1"/>
        <v>36</v>
      </c>
    </row>
    <row r="50" spans="1:16" ht="42" customHeight="1">
      <c r="A50" s="62" t="str">
        <f>Questionnaire!A45</f>
        <v>2.4</v>
      </c>
      <c r="B50" s="94" t="str">
        <f>Questionnaire!B45</f>
        <v>Connaissez vous les conditions d'obtention des PST en dehors des heures d'ouverture de la pharmacie ?</v>
      </c>
      <c r="C50" s="64"/>
      <c r="D50" s="95">
        <f>Questionnaire!D45</f>
        <v>0</v>
      </c>
      <c r="E50" s="96" t="s">
        <v>80</v>
      </c>
      <c r="F50" s="13"/>
      <c r="N50" s="58" t="s">
        <v>0</v>
      </c>
      <c r="O50" s="47">
        <v>18</v>
      </c>
      <c r="P50" s="47">
        <f t="shared" si="1"/>
        <v>18</v>
      </c>
    </row>
    <row r="51" spans="1:16" ht="43.5" customHeight="1">
      <c r="A51" s="65">
        <f>Questionnaire!A46</f>
        <v>0</v>
      </c>
      <c r="B51" s="97">
        <f>Questionnaire!B46</f>
        <v>0</v>
      </c>
      <c r="C51" s="48"/>
      <c r="D51" s="98">
        <f>Questionnaire!D46</f>
        <v>0</v>
      </c>
      <c r="E51" s="99" t="s">
        <v>80</v>
      </c>
      <c r="F51" s="14"/>
      <c r="N51" s="58" t="s">
        <v>0</v>
      </c>
      <c r="O51" s="47">
        <v>28</v>
      </c>
      <c r="P51" s="47">
        <f t="shared" si="1"/>
        <v>28</v>
      </c>
    </row>
    <row r="52" spans="1:16" ht="36" customHeight="1">
      <c r="A52" s="62" t="str">
        <f>Questionnaire!A47</f>
        <v>3. Livraison sur l'UDS</v>
      </c>
      <c r="B52" s="94">
        <f>Questionnaire!B47</f>
        <v>0</v>
      </c>
      <c r="C52" s="64"/>
      <c r="D52" s="95">
        <f>Questionnaire!D47</f>
        <v>0</v>
      </c>
      <c r="E52" s="96" t="s">
        <v>80</v>
      </c>
      <c r="F52" s="13"/>
      <c r="N52" s="58" t="s">
        <v>0</v>
      </c>
      <c r="O52" s="47">
        <v>18</v>
      </c>
      <c r="P52" s="47">
        <f t="shared" si="1"/>
        <v>18</v>
      </c>
    </row>
    <row r="53" spans="1:16" ht="35.25" customHeight="1">
      <c r="A53" s="65">
        <f>Questionnaire!A48</f>
        <v>0</v>
      </c>
      <c r="B53" s="97">
        <f>Questionnaire!B48</f>
        <v>0</v>
      </c>
      <c r="C53" s="48"/>
      <c r="D53" s="98">
        <f>Questionnaire!D48</f>
        <v>0</v>
      </c>
      <c r="E53" s="99" t="s">
        <v>80</v>
      </c>
      <c r="F53" s="14"/>
      <c r="N53" s="58" t="s">
        <v>0</v>
      </c>
      <c r="O53" s="47">
        <v>18</v>
      </c>
      <c r="P53" s="47">
        <f t="shared" si="1"/>
        <v>18</v>
      </c>
    </row>
    <row r="54" spans="1:16" ht="36" customHeight="1">
      <c r="A54" s="62">
        <f>Questionnaire!A49</f>
        <v>0</v>
      </c>
      <c r="B54" s="94">
        <f>Questionnaire!B49</f>
        <v>0</v>
      </c>
      <c r="C54" s="64"/>
      <c r="D54" s="95" t="str">
        <f>Questionnaire!D49</f>
        <v>Oui / Non</v>
      </c>
      <c r="E54" s="96" t="s">
        <v>80</v>
      </c>
      <c r="F54" s="13"/>
      <c r="N54" s="58" t="s">
        <v>0</v>
      </c>
      <c r="O54" s="47">
        <v>36</v>
      </c>
      <c r="P54" s="47">
        <f t="shared" si="1"/>
        <v>36</v>
      </c>
    </row>
    <row r="55" spans="1:16" ht="29.25" customHeight="1">
      <c r="A55" s="65" t="e">
        <f>Questionnaire!#REF!</f>
        <v>#REF!</v>
      </c>
      <c r="B55" s="97" t="e">
        <f>Questionnaire!#REF!</f>
        <v>#REF!</v>
      </c>
      <c r="C55" s="48"/>
      <c r="D55" s="98" t="e">
        <f>Questionnaire!#REF!</f>
        <v>#REF!</v>
      </c>
      <c r="E55" s="99" t="s">
        <v>80</v>
      </c>
      <c r="F55" s="14"/>
      <c r="N55" s="58" t="s">
        <v>0</v>
      </c>
      <c r="O55" s="47">
        <v>18</v>
      </c>
      <c r="P55" s="47">
        <f t="shared" si="1"/>
        <v>18</v>
      </c>
    </row>
    <row r="56" spans="1:16" ht="44.25" customHeight="1">
      <c r="A56" s="62" t="e">
        <f>Questionnaire!#REF!</f>
        <v>#REF!</v>
      </c>
      <c r="B56" s="94" t="e">
        <f>Questionnaire!#REF!</f>
        <v>#REF!</v>
      </c>
      <c r="C56" s="64"/>
      <c r="D56" s="95" t="e">
        <f>Questionnaire!#REF!</f>
        <v>#REF!</v>
      </c>
      <c r="E56" s="96" t="s">
        <v>80</v>
      </c>
      <c r="F56" s="13"/>
      <c r="N56" s="58" t="s">
        <v>0</v>
      </c>
      <c r="O56" s="47">
        <v>6</v>
      </c>
      <c r="P56" s="47">
        <f t="shared" si="1"/>
        <v>6</v>
      </c>
    </row>
    <row r="57" spans="1:16" ht="47.25" customHeight="1">
      <c r="A57" s="65" t="e">
        <f>Questionnaire!#REF!</f>
        <v>#REF!</v>
      </c>
      <c r="B57" s="97" t="e">
        <f>Questionnaire!#REF!</f>
        <v>#REF!</v>
      </c>
      <c r="C57" s="48"/>
      <c r="D57" s="98" t="e">
        <f>Questionnaire!#REF!</f>
        <v>#REF!</v>
      </c>
      <c r="E57" s="99" t="s">
        <v>80</v>
      </c>
      <c r="F57" s="14"/>
      <c r="N57" s="58" t="s">
        <v>0</v>
      </c>
      <c r="O57" s="47">
        <v>6</v>
      </c>
      <c r="P57" s="47">
        <f t="shared" si="1"/>
        <v>6</v>
      </c>
    </row>
    <row r="58" spans="1:16" ht="57.75" customHeight="1">
      <c r="A58" s="62" t="str">
        <f>Questionnaire!A50</f>
        <v>3.1</v>
      </c>
      <c r="B58" s="94" t="str">
        <f>Questionnaire!B50</f>
        <v>Les horaires de livraison sont ils adaptés à l'activité de soins?</v>
      </c>
      <c r="C58" s="64"/>
      <c r="D58" s="95">
        <f>Questionnaire!D50</f>
        <v>0</v>
      </c>
      <c r="E58" s="96" t="s">
        <v>81</v>
      </c>
      <c r="F58" s="13"/>
      <c r="N58" s="58" t="s">
        <v>0</v>
      </c>
      <c r="O58" s="47">
        <v>8</v>
      </c>
      <c r="P58" s="47">
        <f t="shared" si="1"/>
        <v>8</v>
      </c>
    </row>
    <row r="59" spans="1:16" ht="35.25" customHeight="1">
      <c r="A59" s="65" t="str">
        <f>Questionnaire!A51</f>
        <v>3.2</v>
      </c>
      <c r="B59" s="97" t="str">
        <f>Questionnaire!B51</f>
        <v>Un lieu de réception spécifique pour les PST est il identifié dans l'unité de soins ? </v>
      </c>
      <c r="C59" s="48"/>
      <c r="D59" s="98">
        <f>Questionnaire!D51</f>
        <v>0</v>
      </c>
      <c r="E59" s="99" t="s">
        <v>82</v>
      </c>
      <c r="F59" s="14"/>
      <c r="N59" s="58" t="s">
        <v>0</v>
      </c>
      <c r="O59" s="47">
        <v>18</v>
      </c>
      <c r="P59" s="47">
        <f t="shared" si="1"/>
        <v>18</v>
      </c>
    </row>
    <row r="60" spans="5:16" ht="12.75">
      <c r="E60" s="100"/>
      <c r="F60" s="101"/>
      <c r="O60" s="47">
        <f>SUM(O45:O59)</f>
        <v>246</v>
      </c>
      <c r="P60" s="47">
        <f>SUM(P45:P59)</f>
        <v>246</v>
      </c>
    </row>
    <row r="61" spans="5:6" ht="12.75">
      <c r="E61" s="100"/>
      <c r="F61" s="101"/>
    </row>
    <row r="62" spans="1:6" s="54" customFormat="1" ht="18">
      <c r="A62" s="52" t="s">
        <v>63</v>
      </c>
      <c r="B62" s="53"/>
      <c r="C62" s="53"/>
      <c r="D62" s="53"/>
      <c r="E62" s="102"/>
      <c r="F62" s="103"/>
    </row>
    <row r="63" spans="5:6" ht="12.75">
      <c r="E63" s="100"/>
      <c r="F63" s="101"/>
    </row>
    <row r="64" spans="1:19" ht="12.75">
      <c r="A64" s="56"/>
      <c r="B64" s="56"/>
      <c r="C64" s="56"/>
      <c r="D64" s="57" t="s">
        <v>2</v>
      </c>
      <c r="E64" s="90" t="s">
        <v>16</v>
      </c>
      <c r="F64" s="91" t="s">
        <v>2</v>
      </c>
      <c r="N64" s="58" t="s">
        <v>1</v>
      </c>
      <c r="O64" s="58" t="s">
        <v>5</v>
      </c>
      <c r="P64" s="26">
        <f>P74/O74</f>
        <v>1</v>
      </c>
      <c r="Q64" s="66"/>
      <c r="R64" s="69"/>
      <c r="S64" s="129"/>
    </row>
    <row r="65" spans="5:18" s="48" customFormat="1" ht="0.75" customHeight="1">
      <c r="E65" s="92"/>
      <c r="F65" s="130" t="s">
        <v>36</v>
      </c>
      <c r="N65" s="60"/>
      <c r="O65" s="60"/>
      <c r="P65" s="16"/>
      <c r="Q65" s="68" t="s">
        <v>37</v>
      </c>
      <c r="R65" s="69"/>
    </row>
    <row r="66" spans="5:18" s="48" customFormat="1" ht="3" customHeight="1">
      <c r="E66" s="92"/>
      <c r="F66" s="131" t="s">
        <v>0</v>
      </c>
      <c r="N66" s="60"/>
      <c r="O66" s="60"/>
      <c r="P66" s="16"/>
      <c r="Q66" s="68"/>
      <c r="R66" s="69"/>
    </row>
    <row r="67" spans="5:18" ht="2.25" customHeight="1">
      <c r="E67" s="100"/>
      <c r="F67" s="131" t="s">
        <v>48</v>
      </c>
      <c r="N67" s="67"/>
      <c r="O67" s="67"/>
      <c r="P67" s="67"/>
      <c r="Q67" s="48"/>
      <c r="R67" s="69"/>
    </row>
    <row r="68" spans="1:18" ht="39" customHeight="1">
      <c r="A68" s="62">
        <f>Questionnaire!A57</f>
        <v>0</v>
      </c>
      <c r="B68" s="94">
        <f>Questionnaire!B57</f>
        <v>0</v>
      </c>
      <c r="C68" s="64"/>
      <c r="D68" s="95">
        <f>Questionnaire!D57</f>
        <v>0</v>
      </c>
      <c r="E68" s="96" t="s">
        <v>83</v>
      </c>
      <c r="F68" s="13"/>
      <c r="N68" s="58" t="s">
        <v>0</v>
      </c>
      <c r="O68" s="47">
        <v>18</v>
      </c>
      <c r="P68" s="47">
        <f aca="true" t="shared" si="2" ref="P68:P73">IF(OR(F68=N68,F68=""),O68,0)</f>
        <v>18</v>
      </c>
      <c r="Q68" s="68"/>
      <c r="R68" s="69"/>
    </row>
    <row r="69" spans="1:18" ht="65.25" customHeight="1">
      <c r="A69" s="65">
        <f>Questionnaire!A58</f>
        <v>0</v>
      </c>
      <c r="B69" s="97">
        <f>Questionnaire!B58</f>
        <v>0</v>
      </c>
      <c r="C69" s="48"/>
      <c r="D69" s="98" t="str">
        <f>Questionnaire!D58</f>
        <v>Oui / Non</v>
      </c>
      <c r="E69" s="99" t="s">
        <v>84</v>
      </c>
      <c r="F69" s="14"/>
      <c r="N69" s="58" t="s">
        <v>0</v>
      </c>
      <c r="O69" s="47">
        <v>24</v>
      </c>
      <c r="P69" s="47">
        <f t="shared" si="2"/>
        <v>24</v>
      </c>
      <c r="Q69" s="68"/>
      <c r="R69" s="69"/>
    </row>
    <row r="70" spans="1:18" ht="43.5" customHeight="1">
      <c r="A70" s="62" t="e">
        <f>Questionnaire!#REF!</f>
        <v>#REF!</v>
      </c>
      <c r="B70" s="94" t="e">
        <f>Questionnaire!#REF!</f>
        <v>#REF!</v>
      </c>
      <c r="C70" s="64"/>
      <c r="D70" s="95" t="e">
        <f>Questionnaire!#REF!</f>
        <v>#REF!</v>
      </c>
      <c r="E70" s="96" t="s">
        <v>85</v>
      </c>
      <c r="F70" s="13"/>
      <c r="N70" s="61" t="s">
        <v>0</v>
      </c>
      <c r="O70" s="47">
        <v>12</v>
      </c>
      <c r="P70" s="47">
        <f t="shared" si="2"/>
        <v>12</v>
      </c>
      <c r="Q70" s="68"/>
      <c r="R70" s="69"/>
    </row>
    <row r="71" spans="1:18" ht="36.75" customHeight="1">
      <c r="A71" s="65" t="e">
        <f>Questionnaire!#REF!</f>
        <v>#REF!</v>
      </c>
      <c r="B71" s="97" t="e">
        <f>Questionnaire!#REF!</f>
        <v>#REF!</v>
      </c>
      <c r="C71" s="48"/>
      <c r="D71" s="98" t="e">
        <f>Questionnaire!#REF!</f>
        <v>#REF!</v>
      </c>
      <c r="E71" s="99" t="s">
        <v>86</v>
      </c>
      <c r="F71" s="14"/>
      <c r="N71" s="61" t="s">
        <v>0</v>
      </c>
      <c r="O71" s="47">
        <v>18</v>
      </c>
      <c r="P71" s="47">
        <f t="shared" si="2"/>
        <v>18</v>
      </c>
      <c r="Q71" s="68"/>
      <c r="R71" s="69"/>
    </row>
    <row r="72" spans="1:18" ht="53.25" customHeight="1">
      <c r="A72" s="62" t="e">
        <f>Questionnaire!#REF!</f>
        <v>#REF!</v>
      </c>
      <c r="B72" s="94" t="e">
        <f>Questionnaire!#REF!</f>
        <v>#REF!</v>
      </c>
      <c r="C72" s="64"/>
      <c r="D72" s="95" t="e">
        <f>Questionnaire!#REF!</f>
        <v>#REF!</v>
      </c>
      <c r="E72" s="96" t="s">
        <v>87</v>
      </c>
      <c r="F72" s="13"/>
      <c r="N72" s="61" t="s">
        <v>0</v>
      </c>
      <c r="O72" s="47">
        <v>24</v>
      </c>
      <c r="P72" s="47">
        <f t="shared" si="2"/>
        <v>24</v>
      </c>
      <c r="Q72" s="68"/>
      <c r="R72" s="69"/>
    </row>
    <row r="73" spans="1:18" ht="43.5" customHeight="1">
      <c r="A73" s="65" t="str">
        <f>Questionnaire!A59</f>
        <v>4.1</v>
      </c>
      <c r="B73" s="97" t="str">
        <f>Questionnaire!B59</f>
        <v>A chaque réception, les caisses contenant des PST sont-elles repérées (étiquettage)?</v>
      </c>
      <c r="C73" s="48"/>
      <c r="D73" s="98">
        <f>Questionnaire!D59</f>
        <v>0</v>
      </c>
      <c r="E73" s="99" t="s">
        <v>87</v>
      </c>
      <c r="F73" s="14"/>
      <c r="N73" s="58" t="s">
        <v>0</v>
      </c>
      <c r="O73" s="47">
        <v>18</v>
      </c>
      <c r="P73" s="47">
        <f t="shared" si="2"/>
        <v>18</v>
      </c>
      <c r="Q73" s="68"/>
      <c r="R73" s="69"/>
    </row>
    <row r="74" spans="5:16" ht="12.75">
      <c r="E74" s="100"/>
      <c r="F74" s="101"/>
      <c r="O74" s="47">
        <f>SUM(O68:O73)</f>
        <v>114</v>
      </c>
      <c r="P74" s="47">
        <f>SUM(P68:P73)</f>
        <v>114</v>
      </c>
    </row>
    <row r="75" spans="5:6" ht="12.75">
      <c r="E75" s="100"/>
      <c r="F75" s="101"/>
    </row>
    <row r="76" spans="1:6" s="54" customFormat="1" ht="18">
      <c r="A76" s="52" t="s">
        <v>64</v>
      </c>
      <c r="B76" s="53"/>
      <c r="C76" s="53"/>
      <c r="D76" s="53"/>
      <c r="E76" s="102"/>
      <c r="F76" s="103"/>
    </row>
    <row r="77" spans="5:20" ht="12.75">
      <c r="E77" s="100"/>
      <c r="F77" s="101"/>
      <c r="S77" s="47" t="s">
        <v>52</v>
      </c>
      <c r="T77" s="61" t="s">
        <v>66</v>
      </c>
    </row>
    <row r="78" spans="1:20" ht="12.75">
      <c r="A78" s="56"/>
      <c r="B78" s="56"/>
      <c r="C78" s="56"/>
      <c r="D78" s="57" t="s">
        <v>49</v>
      </c>
      <c r="E78" s="90" t="s">
        <v>16</v>
      </c>
      <c r="F78" s="91" t="s">
        <v>49</v>
      </c>
      <c r="N78" s="58" t="s">
        <v>1</v>
      </c>
      <c r="O78" s="58" t="s">
        <v>5</v>
      </c>
      <c r="P78" s="26" t="str">
        <f>IF(OR(O85=T78,O85=""),"Sans objet",S78)</f>
        <v>Sans objet</v>
      </c>
      <c r="Q78" s="72" t="s">
        <v>50</v>
      </c>
      <c r="R78" s="73"/>
      <c r="S78" s="26" t="e">
        <f>P85/O85</f>
        <v>#DIV/0!</v>
      </c>
      <c r="T78" s="47">
        <v>0</v>
      </c>
    </row>
    <row r="79" spans="4:18" s="48" customFormat="1" ht="2.25" customHeight="1">
      <c r="D79" s="59"/>
      <c r="E79" s="92"/>
      <c r="F79" s="93" t="s">
        <v>36</v>
      </c>
      <c r="N79" s="60"/>
      <c r="O79" s="60"/>
      <c r="P79" s="16"/>
      <c r="Q79" s="68" t="s">
        <v>37</v>
      </c>
      <c r="R79" s="69"/>
    </row>
    <row r="80" spans="4:18" s="48" customFormat="1" ht="2.25" customHeight="1">
      <c r="D80" s="59"/>
      <c r="E80" s="92"/>
      <c r="F80" s="93" t="s">
        <v>0</v>
      </c>
      <c r="N80" s="60"/>
      <c r="O80" s="60"/>
      <c r="P80" s="16"/>
      <c r="Q80" s="68"/>
      <c r="R80" s="69"/>
    </row>
    <row r="81" spans="5:18" ht="3" customHeight="1">
      <c r="E81" s="100"/>
      <c r="F81" s="132" t="s">
        <v>48</v>
      </c>
      <c r="N81" s="67"/>
      <c r="O81" s="67"/>
      <c r="P81" s="67"/>
      <c r="Q81" s="48"/>
      <c r="R81" s="69"/>
    </row>
    <row r="82" spans="1:18" ht="48" customHeight="1">
      <c r="A82" s="62" t="str">
        <f>Questionnaire!A67</f>
        <v>5. Stockage dans l'unité de soins (UDS)</v>
      </c>
      <c r="B82" s="94">
        <f>Questionnaire!B67</f>
        <v>0</v>
      </c>
      <c r="C82" s="64"/>
      <c r="D82" s="95">
        <f>Questionnaire!D67</f>
        <v>0</v>
      </c>
      <c r="E82" s="96" t="s">
        <v>88</v>
      </c>
      <c r="F82" s="13"/>
      <c r="N82" s="58" t="s">
        <v>0</v>
      </c>
      <c r="O82" s="47">
        <v>4</v>
      </c>
      <c r="P82" s="47">
        <f>IF(OR(F82=N82,F82=""),O82,0)</f>
        <v>4</v>
      </c>
      <c r="Q82" s="75" t="s">
        <v>48</v>
      </c>
      <c r="R82" s="73">
        <f>IF(OR(F82=Q82,F82=""),-O82,0)</f>
        <v>-4</v>
      </c>
    </row>
    <row r="83" spans="1:18" ht="38.25" customHeight="1">
      <c r="A83" s="65">
        <f>Questionnaire!A68</f>
        <v>0</v>
      </c>
      <c r="B83" s="97">
        <f>Questionnaire!B68</f>
        <v>0</v>
      </c>
      <c r="C83" s="48"/>
      <c r="D83" s="98">
        <f>Questionnaire!D68</f>
        <v>0</v>
      </c>
      <c r="E83" s="99" t="s">
        <v>88</v>
      </c>
      <c r="F83" s="14"/>
      <c r="N83" s="58" t="s">
        <v>0</v>
      </c>
      <c r="O83" s="47">
        <v>4</v>
      </c>
      <c r="P83" s="47">
        <f>IF(OR(F83=N83,F83=""),O83,0)</f>
        <v>4</v>
      </c>
      <c r="Q83" s="75" t="s">
        <v>48</v>
      </c>
      <c r="R83" s="73">
        <f>IF(OR(F83=Q83,F83=""),-O83,0)</f>
        <v>-4</v>
      </c>
    </row>
    <row r="84" spans="1:18" ht="32.25" customHeight="1">
      <c r="A84" s="62">
        <f>Questionnaire!A69</f>
        <v>0</v>
      </c>
      <c r="B84" s="94">
        <f>Questionnaire!B69</f>
        <v>0</v>
      </c>
      <c r="C84" s="64"/>
      <c r="D84" s="95" t="str">
        <f>Questionnaire!D69</f>
        <v>Oui / Non</v>
      </c>
      <c r="E84" s="96" t="s">
        <v>89</v>
      </c>
      <c r="F84" s="13"/>
      <c r="N84" s="58" t="s">
        <v>0</v>
      </c>
      <c r="O84" s="47">
        <v>8</v>
      </c>
      <c r="P84" s="47">
        <f>IF(OR(F84=N84,F84=""),O84,0)</f>
        <v>8</v>
      </c>
      <c r="Q84" s="75" t="s">
        <v>48</v>
      </c>
      <c r="R84" s="73">
        <f>IF(OR(F84=Q84,F84=""),-O84,0)</f>
        <v>-8</v>
      </c>
    </row>
    <row r="85" spans="5:16" ht="12.75">
      <c r="E85" s="100"/>
      <c r="F85" s="101"/>
      <c r="O85" s="47">
        <f>SUM(O82:O84)+R82+R83+R84</f>
        <v>0</v>
      </c>
      <c r="P85" s="47">
        <f>SUM(P82:P84)</f>
        <v>16</v>
      </c>
    </row>
    <row r="86" spans="5:6" ht="12.75">
      <c r="E86" s="100"/>
      <c r="F86" s="101"/>
    </row>
    <row r="87" spans="1:6" s="54" customFormat="1" ht="18">
      <c r="A87" s="52" t="s">
        <v>65</v>
      </c>
      <c r="B87" s="53"/>
      <c r="C87" s="53"/>
      <c r="D87" s="53"/>
      <c r="E87" s="102"/>
      <c r="F87" s="103"/>
    </row>
    <row r="88" spans="5:6" ht="12.75">
      <c r="E88" s="100"/>
      <c r="F88" s="101"/>
    </row>
    <row r="89" spans="1:18" ht="12.75">
      <c r="A89" s="56"/>
      <c r="B89" s="56"/>
      <c r="C89" s="56"/>
      <c r="D89" s="57" t="s">
        <v>49</v>
      </c>
      <c r="E89" s="90" t="s">
        <v>16</v>
      </c>
      <c r="F89" s="91" t="s">
        <v>49</v>
      </c>
      <c r="N89" s="58" t="s">
        <v>1</v>
      </c>
      <c r="O89" s="58" t="s">
        <v>5</v>
      </c>
      <c r="P89" s="26">
        <f>P98/O98</f>
        <v>1.2616822429906542</v>
      </c>
      <c r="Q89" s="72" t="s">
        <v>50</v>
      </c>
      <c r="R89" s="73"/>
    </row>
    <row r="90" spans="4:18" s="48" customFormat="1" ht="3.75" customHeight="1">
      <c r="D90" s="59"/>
      <c r="E90" s="92"/>
      <c r="F90" s="93" t="s">
        <v>36</v>
      </c>
      <c r="N90" s="60"/>
      <c r="O90" s="60"/>
      <c r="P90" s="16"/>
      <c r="Q90" s="68" t="s">
        <v>37</v>
      </c>
      <c r="R90" s="69"/>
    </row>
    <row r="91" spans="4:18" s="48" customFormat="1" ht="1.5" customHeight="1">
      <c r="D91" s="59"/>
      <c r="E91" s="92"/>
      <c r="F91" s="93" t="s">
        <v>0</v>
      </c>
      <c r="N91" s="60"/>
      <c r="O91" s="60"/>
      <c r="P91" s="16"/>
      <c r="Q91" s="68"/>
      <c r="R91" s="69"/>
    </row>
    <row r="92" spans="5:21" ht="3" customHeight="1">
      <c r="E92" s="100"/>
      <c r="F92" s="93" t="s">
        <v>48</v>
      </c>
      <c r="H92" s="48"/>
      <c r="I92" s="48"/>
      <c r="J92" s="48"/>
      <c r="K92" s="48"/>
      <c r="L92" s="48"/>
      <c r="M92" s="48"/>
      <c r="N92" s="60"/>
      <c r="O92" s="60"/>
      <c r="P92" s="16"/>
      <c r="Q92" s="68"/>
      <c r="R92" s="69"/>
      <c r="S92" s="48"/>
      <c r="T92" s="48"/>
      <c r="U92" s="48"/>
    </row>
    <row r="93" spans="1:18" ht="61.5" customHeight="1">
      <c r="A93" s="62" t="str">
        <f>Questionnaire!A72</f>
        <v>5.3</v>
      </c>
      <c r="B93" s="94" t="str">
        <f>Questionnaire!B72</f>
        <v>Le contenu est-il exclusivement réservé au stockage des PST (ex : pas de denrées alimentaires, liquides biologiques)?</v>
      </c>
      <c r="C93" s="64"/>
      <c r="D93" s="95">
        <f>Questionnaire!D72</f>
        <v>0</v>
      </c>
      <c r="E93" s="96" t="s">
        <v>90</v>
      </c>
      <c r="F93" s="13"/>
      <c r="N93" s="58" t="s">
        <v>0</v>
      </c>
      <c r="O93" s="47">
        <v>28</v>
      </c>
      <c r="P93" s="47">
        <f>IF(OR(F93=N93,F93=""),O93,0)</f>
        <v>28</v>
      </c>
      <c r="Q93" s="75" t="s">
        <v>48</v>
      </c>
      <c r="R93" s="73">
        <f>IF(OR(F93=Q93,F93=""),-O93,0)</f>
        <v>-28</v>
      </c>
    </row>
    <row r="94" spans="1:18" ht="141.75" customHeight="1">
      <c r="A94" s="65" t="str">
        <f>Questionnaire!A75</f>
        <v>5.6</v>
      </c>
      <c r="B94" s="97" t="str">
        <f>Questionnaire!B75</f>
        <v>La quantité de PST stockés est elle adaptée (répartition homogène permettant une libre circulation de l'air)?</v>
      </c>
      <c r="C94" s="48"/>
      <c r="D94" s="98">
        <f>Questionnaire!D75</f>
        <v>0</v>
      </c>
      <c r="E94" s="99" t="s">
        <v>91</v>
      </c>
      <c r="F94" s="14"/>
      <c r="N94" s="58" t="s">
        <v>0</v>
      </c>
      <c r="O94" s="47">
        <v>32</v>
      </c>
      <c r="P94" s="47">
        <f>IF(OR(F94=N94,F94=""),O94,0)</f>
        <v>32</v>
      </c>
      <c r="Q94" s="68"/>
      <c r="R94" s="69"/>
    </row>
    <row r="95" spans="1:18" ht="90.75" customHeight="1">
      <c r="A95" s="62" t="str">
        <f>Questionnaire!A76</f>
        <v>5.7</v>
      </c>
      <c r="B95" s="94" t="str">
        <f>Questionnaire!B76</f>
        <v>Les PST sont ils rangés à distance des parois et des zones de variation trop importante de T° (porte)?</v>
      </c>
      <c r="C95" s="64"/>
      <c r="D95" s="95">
        <f>Questionnaire!D76</f>
        <v>0</v>
      </c>
      <c r="E95" s="96" t="s">
        <v>95</v>
      </c>
      <c r="F95" s="13"/>
      <c r="N95" s="61" t="s">
        <v>0</v>
      </c>
      <c r="O95" s="47">
        <v>36</v>
      </c>
      <c r="P95" s="47">
        <f>IF(OR(F95=N95,F95=""),O95,0)</f>
        <v>36</v>
      </c>
      <c r="Q95" s="68"/>
      <c r="R95" s="69"/>
    </row>
    <row r="96" spans="1:18" ht="36.75" customHeight="1">
      <c r="A96" s="65" t="str">
        <f>Questionnaire!A77</f>
        <v>5.8</v>
      </c>
      <c r="B96" s="97" t="str">
        <f>Questionnaire!B77</f>
        <v>Les clayettes (supports) de rangement sont-elles ajourées?</v>
      </c>
      <c r="C96" s="48"/>
      <c r="D96" s="98">
        <f>Questionnaire!D77</f>
        <v>0</v>
      </c>
      <c r="E96" s="99" t="s">
        <v>92</v>
      </c>
      <c r="F96" s="14"/>
      <c r="N96" s="58" t="s">
        <v>0</v>
      </c>
      <c r="O96" s="47">
        <v>36</v>
      </c>
      <c r="P96" s="47">
        <f>IF(OR(F96=N96,F96=""),O96,0)</f>
        <v>36</v>
      </c>
      <c r="Q96" s="68"/>
      <c r="R96" s="69"/>
    </row>
    <row r="97" spans="1:16" ht="60" customHeight="1" thickBot="1">
      <c r="A97" s="62" t="str">
        <f>Questionnaire!A78</f>
        <v>5.9</v>
      </c>
      <c r="B97" s="94" t="str">
        <f>Questionnaire!B78</f>
        <v>L’enceinte est-elle équipée d’un dispositif de surveillance continue de la température ?</v>
      </c>
      <c r="C97" s="64"/>
      <c r="D97" s="95">
        <f>Questionnaire!D78</f>
        <v>0</v>
      </c>
      <c r="E97" s="141" t="s">
        <v>93</v>
      </c>
      <c r="F97" s="142"/>
      <c r="N97" s="58" t="s">
        <v>0</v>
      </c>
      <c r="O97" s="47">
        <v>3</v>
      </c>
      <c r="P97" s="47">
        <f>IF(OR(F97=N97,F97=""),O97,0)</f>
        <v>3</v>
      </c>
    </row>
    <row r="98" spans="15:16" ht="13.5" thickTop="1">
      <c r="O98" s="47">
        <f>SUM(O93:O97)+R93</f>
        <v>107</v>
      </c>
      <c r="P98" s="47">
        <f>SUM(P93:P97)</f>
        <v>135</v>
      </c>
    </row>
    <row r="100" spans="1:6" ht="12.75">
      <c r="A100" s="109" t="s">
        <v>47</v>
      </c>
      <c r="B100" s="67"/>
      <c r="C100" s="67"/>
      <c r="D100" s="67"/>
      <c r="E100" s="67"/>
      <c r="F100" s="67"/>
    </row>
    <row r="101" spans="1:6" ht="12.75">
      <c r="A101" s="64"/>
      <c r="B101" s="64"/>
      <c r="C101" s="64"/>
      <c r="D101" s="64"/>
      <c r="E101" s="64"/>
      <c r="F101" s="64"/>
    </row>
    <row r="102" spans="1:6" ht="12.75">
      <c r="A102" s="64"/>
      <c r="B102" s="78" t="s">
        <v>51</v>
      </c>
      <c r="C102" s="78"/>
      <c r="D102" s="78" t="s">
        <v>44</v>
      </c>
      <c r="E102" s="64"/>
      <c r="F102" s="64"/>
    </row>
    <row r="103" spans="1:6" ht="12.75">
      <c r="A103" s="64"/>
      <c r="B103" s="45"/>
      <c r="C103" s="110"/>
      <c r="D103" s="111"/>
      <c r="E103" s="64"/>
      <c r="F103" s="64"/>
    </row>
    <row r="104" spans="1:6" ht="12.75">
      <c r="A104" s="64"/>
      <c r="B104" s="45"/>
      <c r="C104" s="110"/>
      <c r="D104" s="111"/>
      <c r="E104" s="64"/>
      <c r="F104" s="64"/>
    </row>
    <row r="105" spans="1:6" ht="12.75">
      <c r="A105" s="64"/>
      <c r="B105" s="45"/>
      <c r="C105" s="110"/>
      <c r="D105" s="111"/>
      <c r="E105" s="64"/>
      <c r="F105" s="64"/>
    </row>
    <row r="106" spans="1:6" ht="12.75">
      <c r="A106" s="64"/>
      <c r="B106" s="45"/>
      <c r="C106" s="110"/>
      <c r="D106" s="111"/>
      <c r="E106" s="64"/>
      <c r="F106" s="64"/>
    </row>
    <row r="107" spans="1:6" ht="12.75">
      <c r="A107" s="64"/>
      <c r="B107" s="45"/>
      <c r="C107" s="110"/>
      <c r="D107" s="111"/>
      <c r="E107" s="64"/>
      <c r="F107" s="64"/>
    </row>
    <row r="108" spans="1:6" ht="12.75">
      <c r="A108" s="64"/>
      <c r="B108" s="64"/>
      <c r="C108" s="64"/>
      <c r="D108" s="64"/>
      <c r="E108" s="64"/>
      <c r="F108" s="64"/>
    </row>
    <row r="109" ht="12.75">
      <c r="F109" s="64"/>
    </row>
    <row r="110" spans="1:6" ht="12.75">
      <c r="A110" s="76" t="s">
        <v>46</v>
      </c>
      <c r="B110" s="77"/>
      <c r="C110" s="77"/>
      <c r="D110" s="77"/>
      <c r="E110" s="77"/>
      <c r="F110" s="133"/>
    </row>
    <row r="111" spans="1:6" ht="12.75">
      <c r="A111" s="64"/>
      <c r="B111" s="64"/>
      <c r="C111" s="64"/>
      <c r="D111" s="64"/>
      <c r="E111" s="64"/>
      <c r="F111" s="64"/>
    </row>
    <row r="112" spans="1:6" ht="12.75">
      <c r="A112" s="64"/>
      <c r="B112" s="78" t="s">
        <v>51</v>
      </c>
      <c r="C112" s="78"/>
      <c r="D112" s="78" t="s">
        <v>44</v>
      </c>
      <c r="E112" s="64"/>
      <c r="F112" s="64"/>
    </row>
    <row r="113" spans="1:6" ht="12.75">
      <c r="A113" s="64"/>
      <c r="B113" s="45"/>
      <c r="C113" s="79"/>
      <c r="D113" s="46"/>
      <c r="E113" s="64"/>
      <c r="F113" s="64"/>
    </row>
    <row r="114" spans="1:6" ht="12.75">
      <c r="A114" s="64"/>
      <c r="B114" s="45"/>
      <c r="C114" s="79"/>
      <c r="D114" s="46"/>
      <c r="E114" s="64"/>
      <c r="F114" s="64"/>
    </row>
    <row r="115" spans="1:6" ht="12.75">
      <c r="A115" s="64"/>
      <c r="B115" s="45"/>
      <c r="C115" s="79"/>
      <c r="D115" s="46"/>
      <c r="E115" s="64"/>
      <c r="F115" s="64"/>
    </row>
    <row r="116" spans="1:6" ht="12.75">
      <c r="A116" s="64"/>
      <c r="B116" s="45"/>
      <c r="C116" s="79"/>
      <c r="D116" s="46"/>
      <c r="E116" s="64"/>
      <c r="F116" s="64"/>
    </row>
    <row r="117" spans="1:6" ht="12.75">
      <c r="A117" s="64"/>
      <c r="B117" s="45"/>
      <c r="C117" s="79"/>
      <c r="D117" s="46"/>
      <c r="E117" s="64"/>
      <c r="F117" s="64"/>
    </row>
    <row r="118" spans="1:6" ht="12.75">
      <c r="A118" s="64"/>
      <c r="B118" s="45"/>
      <c r="C118" s="79"/>
      <c r="D118" s="46"/>
      <c r="E118" s="64"/>
      <c r="F118" s="64"/>
    </row>
    <row r="119" spans="1:6" ht="12.75">
      <c r="A119" s="64"/>
      <c r="B119" s="45"/>
      <c r="C119" s="79"/>
      <c r="D119" s="46"/>
      <c r="E119" s="64"/>
      <c r="F119" s="64"/>
    </row>
    <row r="120" spans="1:6" ht="12.75">
      <c r="A120" s="64"/>
      <c r="B120" s="45"/>
      <c r="C120" s="79"/>
      <c r="D120" s="46"/>
      <c r="E120" s="64"/>
      <c r="F120" s="64"/>
    </row>
    <row r="121" spans="1:6" ht="12.75">
      <c r="A121" s="64"/>
      <c r="B121" s="45"/>
      <c r="C121" s="79"/>
      <c r="D121" s="46"/>
      <c r="E121" s="64"/>
      <c r="F121" s="64"/>
    </row>
    <row r="122" spans="1:6" ht="12.75">
      <c r="A122" s="64"/>
      <c r="B122" s="45"/>
      <c r="C122" s="79"/>
      <c r="D122" s="46"/>
      <c r="E122" s="64"/>
      <c r="F122" s="64"/>
    </row>
    <row r="123" spans="1:6" ht="12.75">
      <c r="A123" s="64"/>
      <c r="B123" s="64"/>
      <c r="C123" s="64"/>
      <c r="D123" s="64"/>
      <c r="E123" s="64"/>
      <c r="F123" s="64"/>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7"/>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5" customFormat="1" ht="19.5" customHeight="1">
      <c r="A9" s="15" t="s">
        <v>59</v>
      </c>
    </row>
    <row r="10" spans="1:2" ht="21.75" customHeight="1">
      <c r="A10" s="19" t="s">
        <v>42</v>
      </c>
      <c r="B10" s="144">
        <f>C61</f>
        <v>1.0899835074216604</v>
      </c>
    </row>
    <row r="11" ht="19.5" customHeight="1">
      <c r="A11" s="3"/>
    </row>
    <row r="12" spans="1:2" ht="12.75">
      <c r="A12" s="11" t="s">
        <v>26</v>
      </c>
      <c r="B12" s="8" t="str">
        <f>'Informations générales'!D15</f>
        <v>CH Régional</v>
      </c>
    </row>
    <row r="13" spans="1:2" ht="12.75">
      <c r="A13" s="84" t="s">
        <v>56</v>
      </c>
      <c r="B13" s="8" t="str">
        <f>'Informations générales'!D19</f>
        <v>abcd</v>
      </c>
    </row>
    <row r="14" spans="1:2" ht="12.75">
      <c r="A14" s="11" t="s">
        <v>25</v>
      </c>
      <c r="B14" s="12">
        <f>'Informations générales'!D13</f>
        <v>42060</v>
      </c>
    </row>
    <row r="15" ht="12.75">
      <c r="A15" s="11"/>
    </row>
    <row r="16" ht="12.75">
      <c r="A16" s="11"/>
    </row>
    <row r="29" s="2" customFormat="1" ht="12.75"/>
    <row r="31" s="2" customFormat="1" ht="12.75"/>
    <row r="47" ht="13.5" thickBot="1"/>
    <row r="48" spans="2:3" ht="14.25" thickBot="1" thickTop="1">
      <c r="B48" s="21" t="s">
        <v>29</v>
      </c>
      <c r="C48" s="22" t="s">
        <v>30</v>
      </c>
    </row>
    <row r="49" spans="1:3" ht="20.25" customHeight="1" thickBot="1" thickTop="1">
      <c r="A49" s="38" t="str">
        <f>Questionnaire!A12</f>
        <v>1. Système assurance qualité</v>
      </c>
      <c r="B49" s="28">
        <f>Questionnaire!O14</f>
        <v>1</v>
      </c>
      <c r="C49" s="27">
        <f>AUDITquestionnaire!P14</f>
        <v>1.188235294117647</v>
      </c>
    </row>
    <row r="50" spans="1:3" ht="14.25" thickBot="1" thickTop="1">
      <c r="A50" s="29"/>
      <c r="B50" s="23"/>
      <c r="C50" s="24"/>
    </row>
    <row r="51" spans="1:3" ht="21" customHeight="1" thickBot="1" thickTop="1">
      <c r="A51" s="38" t="str">
        <f>Questionnaire!A27</f>
        <v>1.3.10</v>
      </c>
      <c r="B51" s="28" t="e">
        <f>Questionnaire!#REF!</f>
        <v>#REF!</v>
      </c>
      <c r="C51" s="27">
        <f>AUDITquestionnaire!P30</f>
        <v>1</v>
      </c>
    </row>
    <row r="52" spans="1:3" ht="14.25" thickBot="1" thickTop="1">
      <c r="A52" s="29"/>
      <c r="B52" s="23"/>
      <c r="C52" s="24"/>
    </row>
    <row r="53" spans="1:3" ht="22.5" customHeight="1" thickBot="1" thickTop="1">
      <c r="A53" s="38" t="e">
        <f>Questionnaire!#REF!</f>
        <v>#REF!</v>
      </c>
      <c r="B53" s="28">
        <f>Questionnaire!O38</f>
        <v>488</v>
      </c>
      <c r="C53" s="27">
        <f>AUDITquestionnaire!P42</f>
        <v>1</v>
      </c>
    </row>
    <row r="54" spans="1:3" ht="14.25" thickBot="1" thickTop="1">
      <c r="A54" s="29"/>
      <c r="B54" s="23"/>
      <c r="C54" s="24"/>
    </row>
    <row r="55" spans="1:3" ht="21" customHeight="1" thickBot="1" thickTop="1">
      <c r="A55" s="38" t="e">
        <f>Questionnaire!#REF!</f>
        <v>#REF!</v>
      </c>
      <c r="B55" s="28">
        <f>Questionnaire!O53</f>
        <v>24</v>
      </c>
      <c r="C55" s="27">
        <f>AUDITquestionnaire!P64</f>
        <v>1</v>
      </c>
    </row>
    <row r="56" spans="1:3" ht="14.25" thickBot="1" thickTop="1">
      <c r="A56" s="29"/>
      <c r="B56" s="23"/>
      <c r="C56" s="24"/>
    </row>
    <row r="57" spans="1:3" ht="19.5" customHeight="1" thickBot="1" thickTop="1">
      <c r="A57" s="38" t="str">
        <f>Questionnaire!A63</f>
        <v>4.3.2</v>
      </c>
      <c r="B57" s="28">
        <f>Questionnaire!O65</f>
        <v>6</v>
      </c>
      <c r="C57" s="27" t="str">
        <f>AUDITquestionnaire!P78</f>
        <v>Sans objet</v>
      </c>
    </row>
    <row r="58" spans="1:3" ht="14.25" thickBot="1" thickTop="1">
      <c r="A58" s="29"/>
      <c r="B58" s="23"/>
      <c r="C58" s="24"/>
    </row>
    <row r="59" spans="1:3" ht="21" customHeight="1" thickBot="1" thickTop="1">
      <c r="A59" s="38" t="e">
        <f>Questionnaire!#REF!</f>
        <v>#REF!</v>
      </c>
      <c r="B59" s="28" t="e">
        <f>Questionnaire!#REF!</f>
        <v>#REF!</v>
      </c>
      <c r="C59" s="27">
        <f>AUDITquestionnaire!P89</f>
        <v>1.2616822429906542</v>
      </c>
    </row>
    <row r="60" ht="14.25" thickBot="1" thickTop="1"/>
    <row r="61" spans="1:3" s="20" customFormat="1" ht="23.25" customHeight="1" thickBot="1">
      <c r="A61" s="25" t="s">
        <v>31</v>
      </c>
      <c r="B61" s="42">
        <f>Synthèse!B63</f>
        <v>1.0125</v>
      </c>
      <c r="C61" s="44">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cbougle</cp:lastModifiedBy>
  <cp:lastPrinted>2015-02-26T09:46:43Z</cp:lastPrinted>
  <dcterms:created xsi:type="dcterms:W3CDTF">2008-01-10T14:07:47Z</dcterms:created>
  <dcterms:modified xsi:type="dcterms:W3CDTF">2015-06-10T11:25:47Z</dcterms:modified>
  <cp:category/>
  <cp:version/>
  <cp:contentType/>
  <cp:contentStatus/>
</cp:coreProperties>
</file>