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540" windowWidth="5085" windowHeight="6990" tabRatio="818" activeTab="3"/>
  </bookViews>
  <sheets>
    <sheet name="Avant Propos" sheetId="1" r:id="rId1"/>
    <sheet name="Informations générales" sheetId="2" r:id="rId2"/>
    <sheet name="Questionnaire" sheetId="3" r:id="rId3"/>
    <sheet name="Synthèse" sheetId="4" r:id="rId4"/>
    <sheet name="AUDITquestionnaire" sheetId="5" state="hidden" r:id="rId5"/>
    <sheet name="AUDITsynthèse" sheetId="6" state="hidden" r:id="rId6"/>
  </sheets>
  <definedNames>
    <definedName name="_Toc302132700" localSheetId="2">'Questionnaire'!#REF!</definedName>
    <definedName name="_Toc318991774" localSheetId="2">'Questionnaire'!$A$12</definedName>
    <definedName name="Activites">#REF!</definedName>
    <definedName name="Permanence">#REF!</definedName>
    <definedName name="_xlnm.Print_Area" localSheetId="2">'Questionnaire'!$A$1:$O$108</definedName>
  </definedNames>
  <calcPr fullCalcOnLoad="1"/>
</workbook>
</file>

<file path=xl/comments5.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<sst xmlns="http://schemas.openxmlformats.org/spreadsheetml/2006/main" count="404" uniqueCount="211">
  <si>
    <t>Non</t>
  </si>
  <si>
    <t>Risque si :</t>
  </si>
  <si>
    <t>Oui / Non</t>
  </si>
  <si>
    <t>1.1</t>
  </si>
  <si>
    <t xml:space="preserve"> </t>
  </si>
  <si>
    <t>Valeur =</t>
  </si>
  <si>
    <t>1.2</t>
  </si>
  <si>
    <t>1.3</t>
  </si>
  <si>
    <t>1.4</t>
  </si>
  <si>
    <t>1.5</t>
  </si>
  <si>
    <t>2.1</t>
  </si>
  <si>
    <t>2.2</t>
  </si>
  <si>
    <t>3.1</t>
  </si>
  <si>
    <t>3.2</t>
  </si>
  <si>
    <t>3.3</t>
  </si>
  <si>
    <t>Valeur criticité =</t>
  </si>
  <si>
    <t>Eléments de preuve</t>
  </si>
  <si>
    <t>4.1</t>
  </si>
  <si>
    <t>4.2</t>
  </si>
  <si>
    <t>5.1</t>
  </si>
  <si>
    <t>5.2</t>
  </si>
  <si>
    <t>5.3</t>
  </si>
  <si>
    <t>6.1</t>
  </si>
  <si>
    <t>Avant propos</t>
  </si>
  <si>
    <t>Date :</t>
  </si>
  <si>
    <t>Etablissement :</t>
  </si>
  <si>
    <t>Date : (xx/xx/20xx)</t>
  </si>
  <si>
    <t>AUDIT</t>
  </si>
  <si>
    <t>Votre Risque AUTOEVALUATION</t>
  </si>
  <si>
    <t>Votre Risque AUDIT</t>
  </si>
  <si>
    <t>Pourcentage de risque global sur le processus</t>
  </si>
  <si>
    <t>Niveau de risque</t>
  </si>
  <si>
    <t>Oui</t>
  </si>
  <si>
    <t>Ne pas supprimer les lignes en rouge</t>
  </si>
  <si>
    <t>Informations générales</t>
  </si>
  <si>
    <t xml:space="preserve">                              &gt;&gt; Votre résultat d'audit</t>
  </si>
  <si>
    <t>Commentaires</t>
  </si>
  <si>
    <t>Téléphone</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</si>
  <si>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</si>
  <si>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</si>
  <si>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</si>
  <si>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</si>
  <si>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</si>
  <si>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</si>
  <si>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</si>
  <si>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</si>
  <si>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r>
      <t xml:space="preserve">&gt;&gt;Votre Grille d'autoévaluation           </t>
    </r>
    <r>
      <rPr>
        <b/>
        <sz val="10"/>
        <color indexed="10"/>
        <rFont val="Arial"/>
        <family val="2"/>
      </rP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</si>
  <si>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</si>
  <si>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</si>
  <si>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</si>
  <si>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</si>
  <si>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</si>
  <si>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</si>
  <si>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</si>
  <si>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</si>
  <si>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</si>
  <si>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</si>
  <si>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</si>
  <si>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</si>
  <si>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</si>
  <si>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</si>
  <si>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</si>
  <si>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</si>
  <si>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</si>
  <si>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</si>
  <si>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</si>
  <si>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</si>
  <si>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</si>
  <si>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</si>
  <si>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</si>
  <si>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</si>
  <si>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</si>
  <si>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</si>
  <si>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</si>
  <si>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</si>
  <si>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</si>
  <si>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</si>
  <si>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</si>
  <si>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</si>
  <si>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</si>
  <si>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</si>
  <si>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</si>
  <si>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</si>
  <si>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</si>
  <si>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</si>
  <si>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</si>
  <si>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</si>
  <si>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</si>
  <si>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Cette grille doit impérativement être enregistrée au format excel 97-2003.</t>
  </si>
  <si>
    <t>1. Système assurance qualité</t>
  </si>
  <si>
    <t>3.4</t>
  </si>
  <si>
    <t>5.4</t>
  </si>
  <si>
    <t>5.5</t>
  </si>
  <si>
    <t>5.6</t>
  </si>
  <si>
    <t>5.7</t>
  </si>
  <si>
    <t>5.8</t>
  </si>
  <si>
    <t>5.9</t>
  </si>
  <si>
    <t>5.10</t>
  </si>
  <si>
    <t>5.11</t>
  </si>
  <si>
    <t>5.12</t>
  </si>
  <si>
    <t>5.13</t>
  </si>
  <si>
    <t>5.14</t>
  </si>
  <si>
    <t>Les médicaments transportés et conservés sous température dirigée sont en forte croissance. En effet, l’évolution des technologies dans l’industrie pharmaceutique a eu pour conséquence l’apparition sur le marché de nouveaux médicaments souvent sensibles aux variations de températures. Ceci concerne essentiellement les vaccins, les médicaments anticancéreux, antidiabétiques, dérivés du sang et ceux issus des biotechnologies. Par ailleurs, leurs circuits de distribution se diversifient, se complexifient et s’allongent en raison notamment de la sortie de la réserve hospitalière de ces produits et de la mondialisation des sites de production.
La réglementation a suivi, elle aussi, cette évolution et, en une décennie, l’importance donnée aux outils de maîtrise de la qualité (analyse de risques, cahier des charges, procédures de validation, de qualification et de contrôlé…) s’est considérablement accrue.</t>
  </si>
  <si>
    <t>Personnes ayant participé à l'élaboration de cette grille :</t>
  </si>
  <si>
    <t xml:space="preserve">Biblio : </t>
  </si>
  <si>
    <t>Sans Objet</t>
  </si>
  <si>
    <t>1.3.1</t>
  </si>
  <si>
    <t>1.3.2</t>
  </si>
  <si>
    <t>1.3.3</t>
  </si>
  <si>
    <t>1.3.4</t>
  </si>
  <si>
    <t>1.3.5</t>
  </si>
  <si>
    <t>1.3.6</t>
  </si>
  <si>
    <t>1.3.7</t>
  </si>
  <si>
    <t>Avez-vous été formé ou sensibilisé sur les effets délétères de la chaleur et du froid, les moyens de transport, logistique, la conduite à tenir en cas de rupture de chaîne du froid ?</t>
  </si>
  <si>
    <t>2.3</t>
  </si>
  <si>
    <t>2.4</t>
  </si>
  <si>
    <t>1.5.1</t>
  </si>
  <si>
    <t>1.5.2</t>
  </si>
  <si>
    <t>1.5.3</t>
  </si>
  <si>
    <t>1.5.4</t>
  </si>
  <si>
    <t>1.5.5</t>
  </si>
  <si>
    <t>1.6</t>
  </si>
  <si>
    <t>Connaissez vous:</t>
  </si>
  <si>
    <t>l'archivage des documents de traçabilité (maintenance, entretien, suivi des T°, fiches d'incidents, …)</t>
  </si>
  <si>
    <t>sur l'acheminement?</t>
  </si>
  <si>
    <t>sur la réception?</t>
  </si>
  <si>
    <t>sur le stockage?</t>
  </si>
  <si>
    <t>1.3.8</t>
  </si>
  <si>
    <t>1.3.9</t>
  </si>
  <si>
    <t>1.5.6</t>
  </si>
  <si>
    <t>pour la conformité de l'emballage (absence de choc, propre) ?</t>
  </si>
  <si>
    <t>L'emplacement de l'enceinte est elle adaptée (éloignée d’une source de chaleur, non exposée directement aux rayons du soleil, écartée du mur)?</t>
  </si>
  <si>
    <t>La prise électrique des réfrigérateurs et congélateurs est-elle identifiée par l’indication « ne pas débrancher »?</t>
  </si>
  <si>
    <t>Les incidents et les interventions sont-ils notés et archivés?</t>
  </si>
  <si>
    <t>Les clayettes (supports) de rangement sont-elles ajourées?</t>
  </si>
  <si>
    <t>La gestion des retours en cas de fin de traitement ou d'arrêt est-elle organisée?</t>
  </si>
  <si>
    <t>1.3.10</t>
  </si>
  <si>
    <t>4.3</t>
  </si>
  <si>
    <t>pour le respect des conditions de température lors du transport? (si un système d’enregistrement est fourni)</t>
  </si>
  <si>
    <t>sur la commande?</t>
  </si>
  <si>
    <t>sur la maintenance ?</t>
  </si>
  <si>
    <t>sur l'entretien?</t>
  </si>
  <si>
    <t>1.5.7</t>
  </si>
  <si>
    <t>Les horaires de livraison sont ils adaptés à l'activité de soins?</t>
  </si>
  <si>
    <t>L’enceinte est-elle équipée d’une alarme visuelle et/ou sonore (en cas de T° en dehors de +2°C et +8°C) éventuellement alarme autonome et reportée?</t>
  </si>
  <si>
    <t>pour l'identification de la personne ayant effectué l’opération de réception?</t>
  </si>
  <si>
    <t>6.2</t>
  </si>
  <si>
    <t>Un entretien régulier des enceintes est-il programmé et tracé? Notamment:</t>
  </si>
  <si>
    <t>sur les fiches d'évènements indésirables?</t>
  </si>
  <si>
    <t>Existe t-il une gestion des péremptions à périodicité définie? (a minima 2 fois par an)</t>
  </si>
  <si>
    <r>
      <t xml:space="preserve">Nom de l'établissement </t>
    </r>
    <r>
      <rPr>
        <b/>
        <sz val="8"/>
        <color indexed="10"/>
        <rFont val="Arial"/>
        <family val="2"/>
      </rPr>
      <t>*</t>
    </r>
    <r>
      <rPr>
        <b/>
        <sz val="8"/>
        <color indexed="56"/>
        <rFont val="Arial"/>
        <family val="2"/>
      </rPr>
      <t xml:space="preserve">  :</t>
    </r>
  </si>
  <si>
    <t>Des évaluations régulières du respect de la chaine du froid sont elles réalisées sur votre établissement ? Notamment:</t>
  </si>
  <si>
    <t>4.4</t>
  </si>
  <si>
    <t>4.4.2</t>
  </si>
  <si>
    <t>4.4.1</t>
  </si>
  <si>
    <t>4.4.3</t>
  </si>
  <si>
    <t>4.4.4</t>
  </si>
  <si>
    <t>les modalités de maintenance (par le service technique) des réfrigérateurs ?</t>
  </si>
  <si>
    <t>les modalités d'entretien (nettoyage, dégivrage) des réfrigérateurs ?</t>
  </si>
  <si>
    <t>La (les) salle(s) de soins est (sont)-elle(s) équipée(s) d’un réfrigérateur à froid ventilé?</t>
  </si>
  <si>
    <t>5.7.1</t>
  </si>
  <si>
    <t>5.8.1</t>
  </si>
  <si>
    <t>5.12.1</t>
  </si>
  <si>
    <t>5.12.2</t>
  </si>
  <si>
    <t>L’enceinte est-elle équipée d’un affichage de température intégré?</t>
  </si>
  <si>
    <t xml:space="preserve">         Le dispositif de surveillance est-il contrôlé (c'est-à-dire étalonné) au moins une fois par an ?</t>
  </si>
  <si>
    <t>Si non concerné car pas de sonde intégrée, répondre OUI</t>
  </si>
  <si>
    <r>
      <t>Existe-t-il un système de contrôle de la température (ex: thermomètres) dans le réfrigérateur de votre/vos salle(s) de soins?</t>
    </r>
  </si>
  <si>
    <t xml:space="preserve">        Réalisez vous une vérification quotidienne de la température?  (a minima 1 fois par jour)</t>
  </si>
  <si>
    <t>Pour le nettoyage mensuel?</t>
  </si>
  <si>
    <t>Pour le dégivrage à périodicité définie par les procédures d'hygiène?</t>
  </si>
  <si>
    <t>Les réfrigérateurs sont ils raccordés au système de secours (groupe électrogènes) en cas de panne d'électricité?</t>
  </si>
  <si>
    <t>Personnel du service ayant participé à l'autoévaluation</t>
  </si>
  <si>
    <t xml:space="preserve">La iatrogénie médicamenteuse est fréquente et grave chez le sujet âgé. Elle serait responsable de plus de 10% des hospitalisations chez les personnes âgées, et de près de 20% chez les octogénaires1. 
30 à 60 % des effets indésirables des médicaments seraient prévisibles et évitables2. 
La iatrogénie médicamenteuse représente un coût humain et économique très élevé. Dans ce contexte, la sécurisation de la prise en charge médicamenteuse apparaît comme un enjeu important de qualité des soins.
La prise en charge médicamenteuse des résidents en EHPAD est un macro-processus complexe caractérisé par :
- de nombreuses étapes : prescription, dispensation, aide à la prise, administration, évaluation ;
- la diversité des acteurs gravitant autour du résident ;
- l'existence de plusieurs interfaces aux points de transition du parcours du résident : entrée, transfert, hospitalisations intercurrentes ;
- la diversité des organisations concernées.
Plusieurs études relatives à la sécurisation de la prise en charge médicamenteuse (circuit du médicament) des résidents en Etablissements d’hébergement pour personnes âgées dépendantes (EHPAD) mettent en évidence d’importantes défaillances sur les différentes étapes de ce macro-processus (prescription, dispensation, stockage, préparation, aide à la prise, administration, des médicaments)3.
L’organisation du processus, la coordination et la communication entre les acteurs impliqués dans la prise en charge médicamenteuse des résidents représentent les facteurs principaux à l’origine du risque d’iatrogénie.
La prise en charge médicamenteuse en EHPAD présente un certain nombre de particularités  :
- Il s’agit de personnes âgées polypathologiques, polymédicamentés, présentant des caractéristiques physiopathologiques, qui favorisent les effets indésirables des médicaments. Les résidents hébergés en EHPAD cumulent en moyenne sept maladies diagnostiquées et consomment en moyenne 6,4 médicaments par jour (voire les 7,9 médicaments par jour en moyenne pour les diabétiques). Par ailleurs, certains médicaments, comme les neuroleptiques sont à l’origine de nombreuses chutes et d’une aggravation de la perte d’autonomie.
- Un EHPAD est avant tout un lieu de vie pour le résident qui conserve la liberté de choisir son médecin traitant et son pharmacien pour assurer sa prise en charge thérapeutique. Les médecins traitants sont rarement attachés à l’établissement, ce qui entraine des difficultés d’adhésion à l’organisation du processus de la prise en charge médicamenteuse dans l’établissement. Pour harmoniser les pratiques de soins, la présence d’un médecin coordonnateur est devenue la règle. Il coordonne et met en place la permanence des soins.
- La prise en charge médicamenteuse en EHPAD est complexe, car elle implique un grand nombre de professionnels, salariés de la structure ou libéraux : médecins, pharmaciens, IDE, aides – soignants,…
- Certains EHPAD, souvent de plus grande taille, ont une Pharmacie à Usage Intérieur (PUI) ou participent à un groupement de coopération sanitaire avec une structure d’hospitalisation voisine, dotée d’une PUI. Mais ce n’est pas le cas de la majorité des EHPAD. Trois EHPAD sur quatre n’ont pas de pharmacie à usage intérieur. Les EHPAD sans PUI sont approvisionnés par les officines de ville sur la base d’une convention entre les EHPAD et les pharmaciens officinaux.
- Le principe du pharmacien référent a été introduit par l’article 64 de la loi de financement de la sécurité sociale pour 2009 (Loi n°2008-1330 du 17 décembre 2008) : Il concourt à la bonne gestion et au bon usage des médicaments destinés aux résidants.
</t>
  </si>
  <si>
    <t>Agnès Bobay Madic, Dominique Guérard, Claudine Hecquard, Sophie Krug, Agathe Perdriel, Guillaume Saint Lorant, Alain Henry, Camille Castel, Céline Bouglé, Doreya Monzat, Marie Lefbvre Caussin, Jennifer Ple</t>
  </si>
  <si>
    <t xml:space="preserve">1 Consommation Médicamenteuse chez le Sujet Agé - Consommation, Prescription, Iatrogénie et Observance. HAS, Professeur Sylvie Legrain 2005
2 Prévenir la iatrogénèse chez le sujet âgé – Mise au point Afssaps (ANSM), juin 2005
3 A titre d’exemple : Enquête relative au circuit du médicament dans 35 EHPAD, étude présentée lors des 10èmes assises nationales du médecin coordonnateur (novembre 2012, Paris)
Documents spécifiques sur le respect de la chaîne du froid :
* Bonnes Pratiques de Distribution (européennes; 2014)
* Commission mixte SFSTP/AFF:   Guide Pratique: Chaîne du froid du médicament (2008)
* Ordre National des Pharmaciens:   Recommandations de gestion des produits de santé soumis à la chaîne du froid entre +2°C et +8°C à l’officine (déc. 2009 et oct. 2012)
* AFSSAPS/ANSM: Dossier Conditions climatiques extrêmes et Produits de santé:   Mise au point sur la conservation des médicaments en cas d’épisode de grand froid (déc. 2009) ; Conservation des médicaments en cas de vague de chaleur (juil.2012);   Réactions anaphylactiques liés aux curares (juil. 2012)
</t>
  </si>
  <si>
    <t>Connaissez vous les règles de gestion des produits de santé soumis à la chaîne du froid (PTS) de votre établissement?</t>
  </si>
  <si>
    <t>Les règles organisant la disponibilité et la détention des PTS dans votre étbalissement sont elles facilement accessibles, dans votre/vos salle(s) de soins (classeur ou information en ligne)?</t>
  </si>
  <si>
    <t>les personnes responsables à chaque étape de la commande à l'administration des PTS?</t>
  </si>
  <si>
    <t>les modalités de commande des PTS?</t>
  </si>
  <si>
    <t>les modalités d'acheminement des PTS entre la pharmacie (pharmacie d'officine ou PUI) et votre établissement?</t>
  </si>
  <si>
    <t>les modalités de réception des PTS dans votre/vos salle(s) de soins?</t>
  </si>
  <si>
    <t>les modalités de stockage dans PTS dans votre/vos salle(s) de soins?</t>
  </si>
  <si>
    <t>les modalités de retour des PTS inutilisés à la pharmacie (pharmacie d'officine ou PUI)</t>
  </si>
  <si>
    <t>Existe-t-il dans votre établissement, une base documentaire (ex: listing sur les conditions de conservation habituelles - conduites à tenir) mise à jour régulièrement et mise à votre disposition sur les conditions de conservation des PTS (sur intranet ou format papier…)?</t>
  </si>
  <si>
    <t>2. Commande des PTS à la pharmacie (pharmacie d'officine / PUI)</t>
  </si>
  <si>
    <t>L'organisation de la commande de produits de santé permet-elle de différencier les PTS pour assurer une réception dissociée des autres produits ?</t>
  </si>
  <si>
    <t>Le choix du jour et de l'heure de passage de la commande est-il programmé et optimisé afin de limiter le temps pendant lequel les PTS sont hors d’une enceinte thermostatique ?</t>
  </si>
  <si>
    <t>Connaissez vous les conditions d'obtention des PTS en dehors des heures d'ouverture de la pharmacie ?</t>
  </si>
  <si>
    <t>3. Livraison des PTS à l'EHPAD</t>
  </si>
  <si>
    <t xml:space="preserve">Un lieu de réception spécifique pour les PTS est il identifié dans l'unité de soins ? </t>
  </si>
  <si>
    <t>La température de la zone de réception est elle toujours compatible avec les conditions de maintien en température des caisses contenant des PTS ?</t>
  </si>
  <si>
    <t>Respectez-vous les heures de livraison des PTS ?</t>
  </si>
  <si>
    <t>4. Réception des PTS à l'EHPAD</t>
  </si>
  <si>
    <t>A chaque réception, les caisses contenant des PTS sont-elles repérées (étiquettage)?</t>
  </si>
  <si>
    <t>A chaque réception, les caisses contenant des PTS sont-elles traitées en priorité (ouverte sans délai pour un stockage immédiat dans le réfrigérateur)?</t>
  </si>
  <si>
    <t>A chaque réception, les caisses contenant des PTS sont-elles vérifiées ? Notamment :</t>
  </si>
  <si>
    <t>pour la traçabilité des date et heure de la réception et du rangement des PTS dans l’enceinte thermostatique?</t>
  </si>
  <si>
    <t>5. Stockage des PTS dans la salle de soins</t>
  </si>
  <si>
    <t>Le contenu est-il exclusivement réservé au stockage des PTS (ex : pas de denrées alimentaires, liquides biologiques)?</t>
  </si>
  <si>
    <t>La quantité de PTS stockés est elle adaptée (répartition homogène permettant une libre circulation de l'air)?</t>
  </si>
  <si>
    <t>Les PTS sont ils rangés à distance des parois et des zones de variation trop importante de T° (pas de stockage au niveau de la porte et du bac à légume)?</t>
  </si>
  <si>
    <t>Les circuits aller et retour des PTS sont ils dissociés?</t>
  </si>
  <si>
    <t>&gt; Processus Maîtrise de la chaine du froid pour produits thermosensibles (PTS)
Questionnaire EHPAD</t>
  </si>
  <si>
    <t>&gt; Processus Maîtrise de la chaine du froid 
pour produits thermosensibles (PTS)
Questionnaire EHPAD</t>
  </si>
  <si>
    <t>&gt; Processus Maîtrise de la chaine du froid pour produits thermosensibles (PTS)
Questionnaire Unité de soins (UDS)</t>
  </si>
  <si>
    <t>les conduites à tenir lors de rupture de la chaine du froid (relevé de la température et la durée de l'excursion*, quarantaine jusqu'à prise de décision)?</t>
  </si>
  <si>
    <t>*excursion de T° = variation de T° en dehors de 2°C et 8°C</t>
  </si>
  <si>
    <t>Les quantités commandées sont elles adaptées afin de limiter le stock et la durée de conservation dans la/les salle(s) de soins des PTS ?</t>
  </si>
  <si>
    <t>Des moyens spécifiques sont-ils utilisés lors des livraisons pour assurer le respect de la chaîne du froid (ex: utilisation de barrières isothermes (glacières, pochettes) ou d'accumulateurs eutectiques (pain de glace, plaque eutectique)</t>
  </si>
  <si>
    <t>6. Retour des PTS non utilisés vers la pharmacie (pharmacie d'officine / PUI)</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</si>
</sst>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7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1"/>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b/>
      <sz val="8"/>
      <color indexed="62"/>
      <name val="Arial"/>
      <family val="2"/>
    </font>
    <font>
      <sz val="10"/>
      <color indexed="8"/>
      <name val="Calibri"/>
      <family val="2"/>
    </font>
    <font>
      <b/>
      <sz val="10"/>
      <color indexed="56"/>
      <name val="Calibri"/>
      <family val="2"/>
    </font>
    <font>
      <sz val="7.1"/>
      <color indexed="8"/>
      <name val="Calibri"/>
      <family val="2"/>
    </font>
    <font>
      <u val="single"/>
      <sz val="8"/>
      <color indexed="12"/>
      <name val="Arial"/>
      <family val="2"/>
    </font>
    <font>
      <u val="single"/>
      <sz val="8"/>
      <color indexed="20"/>
      <name val="Arial"/>
      <family val="2"/>
    </font>
    <font>
      <sz val="10"/>
      <color indexed="9"/>
      <name val="Arial"/>
      <family val="2"/>
    </font>
    <font>
      <b/>
      <sz val="14"/>
      <color indexed="9"/>
      <name val="Arial"/>
      <family val="2"/>
    </font>
    <font>
      <sz val="10"/>
      <color indexed="24"/>
      <name val="Arial"/>
      <family val="2"/>
    </font>
    <font>
      <b/>
      <sz val="11"/>
      <color indexed="9"/>
      <name val="Arial"/>
      <family val="2"/>
    </font>
    <font>
      <b/>
      <sz val="10"/>
      <color indexed="24"/>
      <name val="Arial"/>
      <family val="2"/>
    </font>
    <font>
      <i/>
      <sz val="20"/>
      <color indexed="22"/>
      <name val="Arial"/>
      <family val="2"/>
    </font>
    <font>
      <sz val="8"/>
      <color indexed="56"/>
      <name val="Arial"/>
      <family val="2"/>
    </font>
    <font>
      <sz val="8"/>
      <color indexed="62"/>
      <name val="Arial"/>
      <family val="2"/>
    </font>
    <font>
      <b/>
      <sz val="9"/>
      <color indexed="10"/>
      <name val="Arial"/>
      <family val="2"/>
    </font>
    <font>
      <b/>
      <i/>
      <sz val="8"/>
      <color indexed="10"/>
      <name val="Arial"/>
      <family val="2"/>
    </font>
    <font>
      <sz val="10"/>
      <color indexed="10"/>
      <name val="Arial"/>
      <family val="2"/>
    </font>
    <font>
      <i/>
      <sz val="8"/>
      <color indexed="56"/>
      <name val="Arial"/>
      <family val="2"/>
    </font>
    <font>
      <u val="single"/>
      <sz val="8"/>
      <color theme="10"/>
      <name val="Arial"/>
      <family val="2"/>
    </font>
    <font>
      <u val="single"/>
      <sz val="8"/>
      <color theme="11"/>
      <name val="Arial"/>
      <family val="2"/>
    </font>
    <font>
      <sz val="10"/>
      <color theme="0"/>
      <name val="Arial"/>
      <family val="2"/>
    </font>
    <font>
      <b/>
      <sz val="14"/>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i/>
      <sz val="20"/>
      <color theme="0" tint="-0.24997000396251678"/>
      <name val="Arial"/>
      <family val="2"/>
    </font>
    <font>
      <b/>
      <sz val="10"/>
      <color theme="0"/>
      <name val="Arial"/>
      <family val="2"/>
    </font>
    <font>
      <b/>
      <sz val="10"/>
      <color rgb="FF92D050"/>
      <name val="Arial"/>
      <family val="2"/>
    </font>
    <font>
      <sz val="8"/>
      <color rgb="FF002060"/>
      <name val="Arial"/>
      <family val="2"/>
    </font>
    <font>
      <sz val="8"/>
      <color rgb="FF1F497D"/>
      <name val="Arial"/>
      <family val="2"/>
    </font>
    <font>
      <b/>
      <sz val="9"/>
      <color rgb="FFFF0000"/>
      <name val="Arial"/>
      <family val="2"/>
    </font>
    <font>
      <b/>
      <i/>
      <sz val="8"/>
      <color rgb="FFFF0000"/>
      <name val="Arial"/>
      <family val="2"/>
    </font>
    <font>
      <sz val="10"/>
      <color rgb="FFFF0000"/>
      <name val="Arial"/>
      <family val="2"/>
    </font>
    <font>
      <i/>
      <sz val="8"/>
      <color rgb="FF00206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70C0"/>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right style="medium"/>
      <top style="medium"/>
      <bottom style="mediu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medium">
        <color theme="1"/>
      </left>
      <right style="medium">
        <color theme="1"/>
      </right>
      <top style="medium">
        <color theme="1"/>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35">
    <xf numFmtId="0" fontId="0" fillId="0" borderId="0" xfId="0" applyAlignment="1">
      <alignment/>
    </xf>
    <xf numFmtId="0" fontId="56"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57" fillId="24" borderId="0" xfId="0" applyFont="1" applyFill="1" applyAlignment="1">
      <alignment/>
    </xf>
    <xf numFmtId="0" fontId="18" fillId="25" borderId="3" xfId="53" applyFont="1" applyFill="1" applyBorder="1" applyAlignment="1" applyProtection="1">
      <alignment horizontal="center" vertical="center" wrapText="1"/>
      <protection locked="0"/>
    </xf>
    <xf numFmtId="0" fontId="0" fillId="0" borderId="10" xfId="0" applyBorder="1" applyAlignment="1">
      <alignment/>
    </xf>
    <xf numFmtId="0" fontId="0" fillId="26" borderId="0" xfId="0" applyFill="1" applyAlignment="1">
      <alignment/>
    </xf>
    <xf numFmtId="0" fontId="57" fillId="26" borderId="0" xfId="0" applyFont="1" applyFill="1" applyAlignment="1">
      <alignment/>
    </xf>
    <xf numFmtId="0" fontId="58" fillId="0" borderId="0" xfId="0" applyFont="1" applyFill="1" applyAlignment="1">
      <alignment/>
    </xf>
    <xf numFmtId="14" fontId="0" fillId="0" borderId="10" xfId="0" applyNumberFormat="1" applyBorder="1" applyAlignment="1">
      <alignment/>
    </xf>
    <xf numFmtId="0" fontId="18" fillId="25" borderId="11" xfId="53" applyFont="1" applyFill="1" applyBorder="1" applyAlignment="1" applyProtection="1">
      <alignment horizontal="center" vertical="center" wrapText="1"/>
      <protection locked="0"/>
    </xf>
    <xf numFmtId="0" fontId="18" fillId="0" borderId="11" xfId="53" applyFont="1" applyFill="1" applyBorder="1" applyAlignment="1" applyProtection="1">
      <alignment horizontal="center" vertical="center" wrapText="1"/>
      <protection locked="0"/>
    </xf>
    <xf numFmtId="0" fontId="57" fillId="27" borderId="0" xfId="0" applyFont="1" applyFill="1" applyAlignment="1">
      <alignment vertical="center"/>
    </xf>
    <xf numFmtId="10" fontId="19" fillId="27" borderId="0" xfId="54" applyNumberFormat="1" applyFont="1" applyFill="1" applyAlignment="1" applyProtection="1">
      <alignment vertical="center"/>
      <protection/>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59" fillId="0" borderId="13" xfId="0" applyFont="1" applyBorder="1" applyAlignment="1">
      <alignment horizontal="center" vertical="center"/>
    </xf>
    <xf numFmtId="0" fontId="26" fillId="0" borderId="14" xfId="0" applyFont="1" applyBorder="1" applyAlignment="1">
      <alignment vertical="center"/>
    </xf>
    <xf numFmtId="9" fontId="19" fillId="22" borderId="0" xfId="54" applyNumberFormat="1" applyFont="1" applyFill="1" applyAlignment="1" applyProtection="1">
      <alignment vertical="center"/>
      <protection/>
    </xf>
    <xf numFmtId="9" fontId="59" fillId="0" borderId="13" xfId="0" applyNumberFormat="1" applyFont="1" applyBorder="1" applyAlignment="1">
      <alignment horizontal="center" vertical="center"/>
    </xf>
    <xf numFmtId="9" fontId="60" fillId="0" borderId="12" xfId="0" applyNumberFormat="1" applyFont="1" applyFill="1" applyBorder="1" applyAlignment="1">
      <alignment horizontal="center" vertical="center" shrinkToFit="1"/>
    </xf>
    <xf numFmtId="0" fontId="0" fillId="0" borderId="0" xfId="52">
      <alignment/>
      <protection/>
    </xf>
    <xf numFmtId="0" fontId="57" fillId="24" borderId="0" xfId="52" applyFont="1" applyFill="1">
      <alignment/>
      <protection/>
    </xf>
    <xf numFmtId="0" fontId="27" fillId="0" borderId="0" xfId="52" applyFont="1" applyAlignment="1">
      <alignment vertical="center"/>
      <protection/>
    </xf>
    <xf numFmtId="0" fontId="0" fillId="0" borderId="0" xfId="52" applyFont="1" applyAlignment="1">
      <alignment vertical="center"/>
      <protection/>
    </xf>
    <xf numFmtId="0" fontId="0" fillId="0" borderId="0" xfId="52" applyAlignment="1">
      <alignment vertical="center"/>
      <protection/>
    </xf>
    <xf numFmtId="0" fontId="58" fillId="0" borderId="0" xfId="52" applyFont="1" applyFill="1">
      <alignment/>
      <protection/>
    </xf>
    <xf numFmtId="0" fontId="56" fillId="0" borderId="0" xfId="52" applyFont="1" applyFill="1" applyAlignment="1">
      <alignment vertical="center" shrinkToFit="1"/>
      <protection/>
    </xf>
    <xf numFmtId="0" fontId="0" fillId="0" borderId="0" xfId="52" applyFont="1">
      <alignment/>
      <protection/>
    </xf>
    <xf numFmtId="0" fontId="61" fillId="26" borderId="0" xfId="52" applyFont="1" applyFill="1" applyAlignment="1">
      <alignment horizontal="left" vertical="center"/>
      <protection/>
    </xf>
    <xf numFmtId="0" fontId="0" fillId="0" borderId="0" xfId="52" applyFont="1" applyFill="1">
      <alignment/>
      <protection/>
    </xf>
    <xf numFmtId="0" fontId="26" fillId="0" borderId="15" xfId="52" applyFont="1" applyBorder="1" applyAlignment="1">
      <alignment vertical="center"/>
      <protection/>
    </xf>
    <xf numFmtId="9" fontId="62" fillId="0" borderId="16" xfId="0" applyNumberFormat="1" applyFont="1" applyBorder="1" applyAlignment="1">
      <alignment horizontal="center" vertical="center"/>
    </xf>
    <xf numFmtId="10" fontId="0" fillId="0" borderId="0" xfId="52" applyNumberFormat="1" applyAlignment="1">
      <alignment vertical="center"/>
      <protection/>
    </xf>
    <xf numFmtId="9" fontId="59" fillId="0" borderId="17" xfId="0" applyNumberFormat="1" applyFont="1" applyBorder="1" applyAlignment="1">
      <alignment horizontal="center" vertical="center"/>
    </xf>
    <xf numFmtId="0" fontId="0" fillId="25" borderId="18" xfId="0" applyFill="1" applyBorder="1" applyAlignment="1" applyProtection="1">
      <alignment/>
      <protection locked="0"/>
    </xf>
    <xf numFmtId="0" fontId="0" fillId="25" borderId="19"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57" fillId="24" borderId="0" xfId="0" applyFont="1" applyFill="1" applyAlignment="1" applyProtection="1">
      <alignment/>
      <protection/>
    </xf>
    <xf numFmtId="0" fontId="28" fillId="0" borderId="0" xfId="0" applyFont="1" applyAlignment="1" applyProtection="1">
      <alignment vertical="center"/>
      <protection/>
    </xf>
    <xf numFmtId="0" fontId="63" fillId="0" borderId="0" xfId="0" applyFont="1" applyAlignment="1" applyProtection="1">
      <alignment vertical="center"/>
      <protection/>
    </xf>
    <xf numFmtId="0" fontId="57" fillId="26" borderId="0" xfId="0" applyFont="1" applyFill="1" applyAlignment="1" applyProtection="1">
      <alignment horizontal="left" vertical="center"/>
      <protection/>
    </xf>
    <xf numFmtId="0" fontId="56" fillId="26" borderId="0" xfId="0" applyFont="1" applyFill="1" applyAlignment="1" applyProtection="1">
      <alignment vertical="center" shrinkToFit="1"/>
      <protection/>
    </xf>
    <xf numFmtId="0" fontId="56" fillId="0" borderId="0" xfId="0" applyFont="1" applyFill="1" applyAlignment="1" applyProtection="1">
      <alignment vertical="center" shrinkToFit="1"/>
      <protection/>
    </xf>
    <xf numFmtId="0" fontId="57" fillId="0" borderId="0" xfId="0" applyFont="1" applyFill="1" applyAlignment="1" applyProtection="1">
      <alignment horizontal="left" vertical="center"/>
      <protection/>
    </xf>
    <xf numFmtId="0" fontId="0" fillId="24" borderId="0" xfId="0" applyFill="1" applyAlignment="1" applyProtection="1">
      <alignment/>
      <protection/>
    </xf>
    <xf numFmtId="0" fontId="64" fillId="24" borderId="0" xfId="0" applyFont="1" applyFill="1" applyAlignment="1" applyProtection="1">
      <alignment horizontal="center"/>
      <protection/>
    </xf>
    <xf numFmtId="0" fontId="0" fillId="0" borderId="0" xfId="0" applyFont="1" applyAlignment="1" applyProtection="1">
      <alignment/>
      <protection/>
    </xf>
    <xf numFmtId="0" fontId="64"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65" fillId="25" borderId="0" xfId="0" applyFont="1" applyFill="1" applyAlignment="1" applyProtection="1">
      <alignment vertical="center"/>
      <protection/>
    </xf>
    <xf numFmtId="0" fontId="66" fillId="25" borderId="0" xfId="0" applyFont="1" applyFill="1" applyAlignment="1" applyProtection="1">
      <alignment horizontal="justify" vertical="center" wrapText="1"/>
      <protection/>
    </xf>
    <xf numFmtId="0" fontId="0" fillId="25" borderId="0" xfId="0" applyFill="1" applyAlignment="1" applyProtection="1">
      <alignment/>
      <protection/>
    </xf>
    <xf numFmtId="0" fontId="65"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67" fillId="25" borderId="0" xfId="0" applyFont="1" applyFill="1" applyAlignment="1" applyProtection="1">
      <alignment horizontal="justify" vertical="center" wrapText="1"/>
      <protection/>
    </xf>
    <xf numFmtId="0" fontId="0" fillId="28" borderId="0" xfId="0" applyFont="1" applyFill="1" applyAlignment="1" applyProtection="1">
      <alignment/>
      <protection/>
    </xf>
    <xf numFmtId="0" fontId="64" fillId="26" borderId="0" xfId="0" applyFont="1" applyFill="1" applyAlignment="1" applyProtection="1">
      <alignment vertical="center"/>
      <protection/>
    </xf>
    <xf numFmtId="0" fontId="56" fillId="26" borderId="0" xfId="0" applyFont="1" applyFill="1" applyAlignment="1" applyProtection="1">
      <alignment vertical="center"/>
      <protection/>
    </xf>
    <xf numFmtId="0" fontId="26" fillId="25" borderId="0" xfId="0" applyFont="1" applyFill="1" applyAlignment="1" applyProtection="1">
      <alignment horizontal="center"/>
      <protection/>
    </xf>
    <xf numFmtId="0" fontId="0" fillId="25" borderId="19" xfId="0" applyFill="1" applyBorder="1" applyAlignment="1" applyProtection="1">
      <alignment/>
      <protection/>
    </xf>
    <xf numFmtId="0" fontId="0" fillId="0" borderId="10" xfId="52" applyBorder="1" applyAlignment="1">
      <alignment horizontal="right"/>
      <protection/>
    </xf>
    <xf numFmtId="14" fontId="0" fillId="0" borderId="10" xfId="52" applyNumberFormat="1" applyBorder="1" applyAlignment="1">
      <alignment horizontal="right"/>
      <protection/>
    </xf>
    <xf numFmtId="0" fontId="57" fillId="26" borderId="0" xfId="0" applyFont="1" applyFill="1" applyAlignment="1" applyProtection="1">
      <alignment/>
      <protection/>
    </xf>
    <xf numFmtId="0" fontId="24" fillId="26" borderId="0" xfId="0" applyFont="1" applyFill="1" applyAlignment="1" applyProtection="1">
      <alignment/>
      <protection/>
    </xf>
    <xf numFmtId="0" fontId="58" fillId="0" borderId="0" xfId="0" applyFont="1" applyFill="1" applyAlignment="1" applyProtection="1">
      <alignment/>
      <protection/>
    </xf>
    <xf numFmtId="14" fontId="0" fillId="0" borderId="10" xfId="0" applyNumberFormat="1" applyFill="1" applyBorder="1" applyAlignment="1" applyProtection="1">
      <alignment/>
      <protection locked="0"/>
    </xf>
    <xf numFmtId="0" fontId="57" fillId="27" borderId="0" xfId="0" applyFont="1" applyFill="1" applyAlignment="1" applyProtection="1">
      <alignment vertical="center"/>
      <protection/>
    </xf>
    <xf numFmtId="0" fontId="56" fillId="27" borderId="20" xfId="0" applyFont="1" applyFill="1" applyBorder="1" applyAlignment="1" applyProtection="1">
      <alignment vertical="center" shrinkToFit="1"/>
      <protection/>
    </xf>
    <xf numFmtId="0" fontId="64" fillId="27" borderId="21" xfId="0" applyFont="1" applyFill="1" applyBorder="1" applyAlignment="1" applyProtection="1">
      <alignment horizontal="center"/>
      <protection/>
    </xf>
    <xf numFmtId="0" fontId="64" fillId="24" borderId="22" xfId="0" applyFont="1" applyFill="1" applyBorder="1" applyAlignment="1" applyProtection="1">
      <alignment horizontal="center"/>
      <protection/>
    </xf>
    <xf numFmtId="0" fontId="64" fillId="24" borderId="23" xfId="0" applyFont="1" applyFill="1" applyBorder="1" applyAlignment="1" applyProtection="1">
      <alignment horizontal="center"/>
      <protection/>
    </xf>
    <xf numFmtId="0" fontId="64" fillId="0" borderId="22" xfId="0" applyFont="1" applyFill="1" applyBorder="1" applyAlignment="1" applyProtection="1">
      <alignment horizontal="center"/>
      <protection/>
    </xf>
    <xf numFmtId="0" fontId="64" fillId="0" borderId="23" xfId="0" applyFont="1" applyFill="1" applyBorder="1" applyAlignment="1" applyProtection="1">
      <alignment horizontal="center"/>
      <protection/>
    </xf>
    <xf numFmtId="0" fontId="22" fillId="25" borderId="0" xfId="0" applyFont="1" applyFill="1" applyAlignment="1" applyProtection="1">
      <alignment horizontal="justify" vertical="center" wrapText="1"/>
      <protection/>
    </xf>
    <xf numFmtId="0" fontId="26" fillId="25" borderId="0" xfId="0" applyFont="1" applyFill="1" applyAlignment="1" applyProtection="1">
      <alignment horizontal="center" vertical="center"/>
      <protection/>
    </xf>
    <xf numFmtId="0" fontId="22" fillId="25" borderId="22"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2" xfId="0" applyFont="1" applyFill="1" applyBorder="1" applyAlignment="1" applyProtection="1">
      <alignment horizontal="justify" vertical="center" wrapText="1"/>
      <protection/>
    </xf>
    <xf numFmtId="0" fontId="0" fillId="0" borderId="22" xfId="0" applyBorder="1" applyAlignment="1" applyProtection="1">
      <alignment/>
      <protection/>
    </xf>
    <xf numFmtId="0" fontId="0" fillId="0" borderId="23" xfId="0" applyBorder="1" applyAlignment="1" applyProtection="1">
      <alignment/>
      <protection/>
    </xf>
    <xf numFmtId="0" fontId="56" fillId="26" borderId="22" xfId="0" applyFont="1" applyFill="1" applyBorder="1" applyAlignment="1" applyProtection="1">
      <alignment vertical="center" shrinkToFit="1"/>
      <protection/>
    </xf>
    <xf numFmtId="0" fontId="56" fillId="26" borderId="23" xfId="0" applyFont="1" applyFill="1" applyBorder="1" applyAlignment="1" applyProtection="1">
      <alignment vertical="center" shrinkToFit="1"/>
      <protection/>
    </xf>
    <xf numFmtId="0" fontId="56" fillId="0" borderId="22" xfId="0" applyFont="1" applyFill="1" applyBorder="1" applyAlignment="1" applyProtection="1">
      <alignment vertical="center" shrinkToFit="1"/>
      <protection/>
    </xf>
    <xf numFmtId="0" fontId="56" fillId="0" borderId="23" xfId="0" applyFont="1" applyFill="1" applyBorder="1" applyAlignment="1" applyProtection="1">
      <alignment vertical="center" shrinkToFit="1"/>
      <protection/>
    </xf>
    <xf numFmtId="0" fontId="56" fillId="0" borderId="23" xfId="0" applyFont="1" applyBorder="1" applyAlignment="1" applyProtection="1">
      <alignment/>
      <protection/>
    </xf>
    <xf numFmtId="0" fontId="66"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64" fillId="27" borderId="0" xfId="0" applyFont="1" applyFill="1" applyAlignment="1" applyProtection="1">
      <alignment/>
      <protection/>
    </xf>
    <xf numFmtId="0" fontId="0" fillId="25" borderId="24" xfId="0" applyFill="1" applyBorder="1" applyAlignment="1" applyProtection="1">
      <alignment/>
      <protection/>
    </xf>
    <xf numFmtId="0" fontId="0" fillId="25" borderId="10" xfId="0" applyFill="1" applyBorder="1" applyAlignment="1" applyProtection="1">
      <alignment/>
      <protection locked="0"/>
    </xf>
    <xf numFmtId="0" fontId="59" fillId="0" borderId="0" xfId="0" applyFont="1" applyAlignment="1" applyProtection="1">
      <alignment vertical="center"/>
      <protection/>
    </xf>
    <xf numFmtId="0" fontId="57" fillId="0" borderId="0" xfId="0" applyFont="1" applyFill="1" applyAlignment="1" applyProtection="1">
      <alignment vertical="center"/>
      <protection/>
    </xf>
    <xf numFmtId="0" fontId="68" fillId="0" borderId="0" xfId="0" applyFont="1" applyAlignment="1" applyProtection="1">
      <alignment vertical="center"/>
      <protection/>
    </xf>
    <xf numFmtId="9" fontId="27" fillId="0" borderId="15" xfId="52" applyNumberFormat="1" applyFont="1" applyBorder="1" applyAlignment="1">
      <alignment horizontal="right" vertical="center"/>
      <protection/>
    </xf>
    <xf numFmtId="9" fontId="27" fillId="0" borderId="15" xfId="52"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0" xfId="0" applyFill="1" applyBorder="1" applyAlignment="1" applyProtection="1">
      <alignment/>
      <protection/>
    </xf>
    <xf numFmtId="0" fontId="0" fillId="0" borderId="25" xfId="0" applyFill="1" applyBorder="1" applyAlignment="1" applyProtection="1">
      <alignment/>
      <protection/>
    </xf>
    <xf numFmtId="0" fontId="0" fillId="0" borderId="21" xfId="0" applyFill="1" applyBorder="1" applyAlignment="1" applyProtection="1">
      <alignment/>
      <protection/>
    </xf>
    <xf numFmtId="0" fontId="58" fillId="0" borderId="22" xfId="0" applyFont="1" applyFill="1" applyBorder="1" applyAlignment="1" applyProtection="1">
      <alignment/>
      <protection/>
    </xf>
    <xf numFmtId="0" fontId="58" fillId="0" borderId="26" xfId="0" applyFont="1" applyFill="1" applyBorder="1" applyAlignment="1" applyProtection="1">
      <alignment/>
      <protection/>
    </xf>
    <xf numFmtId="0" fontId="0" fillId="0" borderId="27" xfId="0" applyFill="1" applyBorder="1" applyAlignment="1" applyProtection="1">
      <alignment/>
      <protection/>
    </xf>
    <xf numFmtId="0" fontId="0" fillId="0" borderId="28" xfId="0" applyFont="1" applyFill="1" applyBorder="1" applyAlignment="1" applyProtection="1">
      <alignment/>
      <protection locked="0"/>
    </xf>
    <xf numFmtId="0" fontId="69" fillId="0" borderId="0" xfId="0" applyFont="1" applyFill="1" applyAlignment="1" applyProtection="1">
      <alignment/>
      <protection/>
    </xf>
    <xf numFmtId="0" fontId="0" fillId="0" borderId="29"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4" applyNumberFormat="1" applyFont="1" applyFill="1" applyAlignment="1" applyProtection="1">
      <alignment vertical="center"/>
      <protection/>
    </xf>
    <xf numFmtId="0" fontId="64" fillId="0" borderId="23" xfId="0" applyFont="1" applyFill="1" applyBorder="1" applyAlignment="1" applyProtection="1">
      <alignment horizontal="center" vertical="center"/>
      <protection/>
    </xf>
    <xf numFmtId="0" fontId="56" fillId="0" borderId="23" xfId="0" applyFont="1" applyBorder="1" applyAlignment="1" applyProtection="1">
      <alignment vertical="center"/>
      <protection/>
    </xf>
    <xf numFmtId="0" fontId="56" fillId="0" borderId="23" xfId="0" applyFont="1" applyFill="1" applyBorder="1" applyAlignment="1" applyProtection="1">
      <alignment/>
      <protection/>
    </xf>
    <xf numFmtId="0" fontId="0" fillId="26" borderId="0" xfId="0" applyFill="1" applyAlignment="1" applyProtection="1">
      <alignment/>
      <protection/>
    </xf>
    <xf numFmtId="0" fontId="0" fillId="0" borderId="0" xfId="0" applyAlignment="1" applyProtection="1">
      <alignment wrapText="1"/>
      <protection/>
    </xf>
    <xf numFmtId="0" fontId="56" fillId="26" borderId="0" xfId="0" applyFont="1" applyFill="1" applyAlignment="1" applyProtection="1">
      <alignment vertical="center" wrapText="1" shrinkToFit="1"/>
      <protection/>
    </xf>
    <xf numFmtId="0" fontId="56" fillId="0" borderId="0" xfId="0" applyFont="1" applyFill="1" applyAlignment="1" applyProtection="1">
      <alignment vertical="center" wrapText="1" shrinkToFit="1"/>
      <protection/>
    </xf>
    <xf numFmtId="0" fontId="0" fillId="25" borderId="0" xfId="0" applyFont="1" applyFill="1" applyAlignment="1" applyProtection="1">
      <alignment wrapText="1"/>
      <protection locked="0"/>
    </xf>
    <xf numFmtId="0" fontId="0" fillId="25" borderId="0" xfId="0" applyFill="1" applyAlignment="1" applyProtection="1">
      <alignment wrapText="1"/>
      <protection locked="0"/>
    </xf>
    <xf numFmtId="0" fontId="56" fillId="26" borderId="0" xfId="0" applyFont="1" applyFill="1" applyAlignment="1" applyProtection="1">
      <alignment vertical="center" wrapText="1"/>
      <protection/>
    </xf>
    <xf numFmtId="0" fontId="0" fillId="25" borderId="0" xfId="0" applyFill="1" applyAlignment="1" applyProtection="1">
      <alignment wrapText="1"/>
      <protection/>
    </xf>
    <xf numFmtId="0" fontId="22" fillId="25" borderId="26" xfId="0" applyFont="1" applyFill="1" applyBorder="1" applyAlignment="1" applyProtection="1">
      <alignment horizontal="justify" vertical="center" wrapText="1"/>
      <protection/>
    </xf>
    <xf numFmtId="0" fontId="18" fillId="25" borderId="30" xfId="53" applyFont="1" applyFill="1" applyBorder="1" applyAlignment="1" applyProtection="1">
      <alignment horizontal="center" vertical="center" wrapText="1"/>
      <protection locked="0"/>
    </xf>
    <xf numFmtId="0" fontId="64" fillId="27" borderId="0" xfId="0" applyFont="1" applyFill="1" applyAlignment="1">
      <alignment horizontal="center"/>
    </xf>
    <xf numFmtId="9" fontId="27" fillId="0" borderId="0" xfId="0" applyNumberFormat="1" applyFont="1" applyAlignment="1">
      <alignment/>
    </xf>
    <xf numFmtId="0" fontId="65" fillId="29" borderId="0" xfId="0" applyFont="1" applyFill="1" applyAlignment="1" applyProtection="1">
      <alignment vertical="center"/>
      <protection/>
    </xf>
    <xf numFmtId="0" fontId="0" fillId="29" borderId="0" xfId="0" applyFont="1" applyFill="1" applyAlignment="1" applyProtection="1">
      <alignment wrapText="1"/>
      <protection locked="0"/>
    </xf>
    <xf numFmtId="0" fontId="66" fillId="25" borderId="31" xfId="0" applyFont="1" applyFill="1" applyBorder="1" applyAlignment="1" applyProtection="1">
      <alignment vertical="center" wrapText="1"/>
      <protection/>
    </xf>
    <xf numFmtId="0" fontId="66" fillId="29" borderId="31" xfId="0" applyFont="1" applyFill="1" applyBorder="1" applyAlignment="1" applyProtection="1">
      <alignment vertical="center" wrapText="1"/>
      <protection/>
    </xf>
    <xf numFmtId="0" fontId="18" fillId="29" borderId="3" xfId="53" applyFont="1" applyFill="1" applyBorder="1" applyAlignment="1" applyProtection="1">
      <alignment horizontal="center" vertical="center" wrapText="1"/>
      <protection locked="0"/>
    </xf>
    <xf numFmtId="0" fontId="0" fillId="29" borderId="0" xfId="0" applyFill="1" applyAlignment="1" applyProtection="1">
      <alignment wrapText="1"/>
      <protection locked="0"/>
    </xf>
    <xf numFmtId="0" fontId="0" fillId="29" borderId="0" xfId="0" applyFill="1" applyAlignment="1" applyProtection="1">
      <alignment/>
      <protection/>
    </xf>
    <xf numFmtId="0" fontId="67" fillId="29" borderId="0" xfId="0" applyFont="1" applyFill="1" applyAlignment="1" applyProtection="1">
      <alignment horizontal="left" vertical="center" wrapText="1"/>
      <protection/>
    </xf>
    <xf numFmtId="0" fontId="67" fillId="29" borderId="0" xfId="0" applyFont="1" applyFill="1" applyAlignment="1" applyProtection="1">
      <alignment horizontal="justify" vertical="center" wrapText="1"/>
      <protection/>
    </xf>
    <xf numFmtId="0" fontId="0" fillId="29" borderId="0" xfId="0" applyFill="1" applyAlignment="1" applyProtection="1">
      <alignment wrapText="1"/>
      <protection/>
    </xf>
    <xf numFmtId="0" fontId="67" fillId="29" borderId="0" xfId="0" applyFont="1" applyFill="1" applyBorder="1" applyAlignment="1" applyProtection="1">
      <alignment horizontal="left" vertical="center" wrapText="1"/>
      <protection/>
    </xf>
    <xf numFmtId="0" fontId="18" fillId="29" borderId="0" xfId="53" applyFont="1" applyFill="1" applyBorder="1" applyAlignment="1" applyProtection="1">
      <alignment horizontal="center" vertical="center" wrapText="1"/>
      <protection locked="0"/>
    </xf>
    <xf numFmtId="0" fontId="57" fillId="24" borderId="0" xfId="0" applyFont="1" applyFill="1" applyAlignment="1">
      <alignment wrapText="1"/>
    </xf>
    <xf numFmtId="0" fontId="0" fillId="29" borderId="0" xfId="0" applyFont="1" applyFill="1" applyAlignment="1" applyProtection="1">
      <alignment/>
      <protection/>
    </xf>
    <xf numFmtId="0" fontId="0" fillId="25" borderId="0" xfId="0" applyFont="1" applyFill="1" applyAlignment="1" applyProtection="1">
      <alignment/>
      <protection/>
    </xf>
    <xf numFmtId="0" fontId="0" fillId="29" borderId="0" xfId="0" applyFont="1" applyFill="1" applyBorder="1" applyAlignment="1" applyProtection="1">
      <alignment/>
      <protection/>
    </xf>
    <xf numFmtId="0" fontId="0" fillId="29" borderId="0" xfId="0" applyFill="1" applyAlignment="1" applyProtection="1">
      <alignment vertical="center"/>
      <protection/>
    </xf>
    <xf numFmtId="0" fontId="0" fillId="25" borderId="0" xfId="0" applyFont="1" applyFill="1" applyAlignment="1" applyProtection="1">
      <alignment/>
      <protection/>
    </xf>
    <xf numFmtId="0" fontId="67" fillId="29" borderId="0" xfId="0" applyFont="1" applyFill="1" applyAlignment="1" applyProtection="1">
      <alignment vertical="center" wrapText="1"/>
      <protection/>
    </xf>
    <xf numFmtId="0" fontId="67" fillId="29" borderId="31" xfId="0" applyFont="1" applyFill="1" applyBorder="1" applyAlignment="1" applyProtection="1">
      <alignment vertical="center" wrapText="1"/>
      <protection/>
    </xf>
    <xf numFmtId="0" fontId="66" fillId="25" borderId="0" xfId="0" applyFont="1" applyFill="1" applyAlignment="1" applyProtection="1">
      <alignment vertical="center" wrapText="1"/>
      <protection/>
    </xf>
    <xf numFmtId="0" fontId="66" fillId="25" borderId="31" xfId="0" applyFont="1" applyFill="1" applyBorder="1" applyAlignment="1" applyProtection="1">
      <alignment vertical="center" wrapText="1"/>
      <protection/>
    </xf>
    <xf numFmtId="0" fontId="66" fillId="29" borderId="31" xfId="0" applyFont="1" applyFill="1" applyBorder="1" applyAlignment="1" applyProtection="1">
      <alignment vertical="center" wrapText="1"/>
      <protection/>
    </xf>
    <xf numFmtId="0" fontId="66" fillId="29" borderId="0" xfId="0" applyFont="1" applyFill="1" applyAlignment="1" applyProtection="1">
      <alignment horizontal="left" vertical="center" wrapText="1" indent="2"/>
      <protection/>
    </xf>
    <xf numFmtId="0" fontId="66" fillId="25" borderId="0" xfId="0" applyFont="1" applyFill="1" applyAlignment="1" applyProtection="1">
      <alignment horizontal="left" vertical="center" wrapText="1" indent="2"/>
      <protection/>
    </xf>
    <xf numFmtId="0" fontId="66" fillId="29" borderId="0" xfId="0" applyFont="1" applyFill="1" applyAlignment="1" applyProtection="1">
      <alignment horizontal="left" vertical="center" wrapText="1" indent="2"/>
      <protection/>
    </xf>
    <xf numFmtId="0" fontId="67" fillId="25" borderId="0" xfId="0" applyFont="1" applyFill="1" applyAlignment="1" applyProtection="1">
      <alignment horizontal="left" vertical="center" wrapText="1" indent="2"/>
      <protection/>
    </xf>
    <xf numFmtId="10" fontId="19" fillId="29" borderId="0" xfId="54" applyNumberFormat="1" applyFont="1" applyFill="1" applyAlignment="1" applyProtection="1">
      <alignment vertical="center"/>
      <protection/>
    </xf>
    <xf numFmtId="9" fontId="19" fillId="29" borderId="0" xfId="54" applyNumberFormat="1" applyFont="1" applyFill="1" applyAlignment="1" applyProtection="1">
      <alignment vertical="center"/>
      <protection/>
    </xf>
    <xf numFmtId="0" fontId="56" fillId="25" borderId="0" xfId="0" applyFont="1" applyFill="1" applyAlignment="1" applyProtection="1">
      <alignment vertical="center" shrinkToFit="1"/>
      <protection/>
    </xf>
    <xf numFmtId="0" fontId="67" fillId="29" borderId="32" xfId="0" applyFont="1" applyFill="1" applyBorder="1" applyAlignment="1" applyProtection="1">
      <alignment vertical="center" wrapText="1"/>
      <protection/>
    </xf>
    <xf numFmtId="0" fontId="67" fillId="25" borderId="32" xfId="0" applyFont="1" applyFill="1" applyBorder="1" applyAlignment="1" applyProtection="1">
      <alignment vertical="center" wrapText="1"/>
      <protection/>
    </xf>
    <xf numFmtId="0" fontId="0" fillId="0" borderId="0" xfId="0" applyFont="1" applyAlignment="1" applyProtection="1">
      <alignment horizontal="right"/>
      <protection/>
    </xf>
    <xf numFmtId="0" fontId="0" fillId="29" borderId="0" xfId="0" applyFont="1" applyFill="1" applyAlignment="1" applyProtection="1">
      <alignment horizontal="right"/>
      <protection/>
    </xf>
    <xf numFmtId="0" fontId="0" fillId="0" borderId="0" xfId="0" applyFont="1" applyFill="1" applyAlignment="1" applyProtection="1">
      <alignment horizontal="right"/>
      <protection/>
    </xf>
    <xf numFmtId="0" fontId="66" fillId="25" borderId="0" xfId="0" applyFont="1" applyFill="1" applyAlignment="1" applyProtection="1">
      <alignment horizontal="left" vertical="center" wrapText="1" indent="2"/>
      <protection/>
    </xf>
    <xf numFmtId="0" fontId="66" fillId="29" borderId="31" xfId="0" applyFont="1" applyFill="1" applyBorder="1" applyAlignment="1" applyProtection="1">
      <alignment vertical="center" wrapText="1"/>
      <protection/>
    </xf>
    <xf numFmtId="0" fontId="66" fillId="25" borderId="31" xfId="0" applyFont="1" applyFill="1" applyBorder="1" applyAlignment="1" applyProtection="1">
      <alignment vertical="center" wrapText="1"/>
      <protection/>
    </xf>
    <xf numFmtId="0" fontId="66" fillId="29" borderId="0" xfId="0" applyFont="1" applyFill="1" applyAlignment="1" applyProtection="1">
      <alignment horizontal="left" vertical="center" wrapText="1" indent="2"/>
      <protection/>
    </xf>
    <xf numFmtId="0" fontId="0" fillId="29" borderId="0" xfId="0" applyFont="1" applyFill="1" applyAlignment="1" applyProtection="1">
      <alignment/>
      <protection/>
    </xf>
    <xf numFmtId="0" fontId="56" fillId="29" borderId="0" xfId="0" applyFont="1" applyFill="1" applyAlignment="1" applyProtection="1">
      <alignment vertical="center" shrinkToFit="1"/>
      <protection/>
    </xf>
    <xf numFmtId="0" fontId="0" fillId="25" borderId="0" xfId="0" applyFont="1" applyFill="1" applyAlignment="1" applyProtection="1">
      <alignment vertical="center" shrinkToFit="1"/>
      <protection/>
    </xf>
    <xf numFmtId="0" fontId="0" fillId="28" borderId="0" xfId="0" applyFont="1" applyFill="1" applyBorder="1" applyAlignment="1" applyProtection="1">
      <alignment/>
      <protection/>
    </xf>
    <xf numFmtId="0" fontId="56" fillId="0" borderId="0" xfId="0" applyFont="1" applyAlignment="1" applyProtection="1">
      <alignment wrapText="1"/>
      <protection/>
    </xf>
    <xf numFmtId="0" fontId="70" fillId="0" borderId="0" xfId="0" applyFont="1" applyAlignment="1" applyProtection="1">
      <alignment/>
      <protection/>
    </xf>
    <xf numFmtId="0" fontId="70" fillId="29" borderId="0" xfId="0" applyFont="1" applyFill="1" applyAlignment="1" applyProtection="1">
      <alignment/>
      <protection/>
    </xf>
    <xf numFmtId="0" fontId="70" fillId="0" borderId="0" xfId="0" applyFont="1" applyFill="1" applyAlignment="1" applyProtection="1">
      <alignment/>
      <protection/>
    </xf>
    <xf numFmtId="0" fontId="70" fillId="29" borderId="0" xfId="0" applyFont="1" applyFill="1" applyAlignment="1" applyProtection="1">
      <alignment wrapText="1"/>
      <protection locked="0"/>
    </xf>
    <xf numFmtId="0" fontId="66" fillId="29" borderId="0" xfId="0" applyFont="1" applyFill="1" applyAlignment="1" applyProtection="1">
      <alignment horizontal="left" vertical="center" wrapText="1" indent="2"/>
      <protection/>
    </xf>
    <xf numFmtId="0" fontId="0" fillId="24" borderId="0" xfId="0" applyFill="1" applyAlignment="1" applyProtection="1">
      <alignment vertical="center"/>
      <protection/>
    </xf>
    <xf numFmtId="0" fontId="64" fillId="24" borderId="0" xfId="0" applyFont="1" applyFill="1" applyAlignment="1" applyProtection="1">
      <alignment horizontal="center" vertical="center"/>
      <protection/>
    </xf>
    <xf numFmtId="0" fontId="64" fillId="24" borderId="0" xfId="0"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29" borderId="0" xfId="0" applyFont="1" applyFill="1" applyAlignment="1" applyProtection="1">
      <alignment vertical="center"/>
      <protection/>
    </xf>
    <xf numFmtId="0" fontId="0" fillId="29" borderId="0" xfId="0" applyFont="1" applyFill="1" applyBorder="1" applyAlignment="1" applyProtection="1">
      <alignment vertical="center"/>
      <protection/>
    </xf>
    <xf numFmtId="0" fontId="0" fillId="0" borderId="0" xfId="0" applyFont="1" applyAlignment="1">
      <alignment wrapText="1"/>
    </xf>
    <xf numFmtId="0" fontId="0" fillId="0" borderId="0" xfId="0" applyFont="1" applyAlignment="1">
      <alignment/>
    </xf>
    <xf numFmtId="0" fontId="66" fillId="29" borderId="0" xfId="0" applyFont="1" applyFill="1" applyAlignment="1" applyProtection="1">
      <alignment horizontal="left" vertical="center" wrapText="1" indent="2"/>
      <protection/>
    </xf>
    <xf numFmtId="0" fontId="67" fillId="25" borderId="0" xfId="0" applyFont="1" applyFill="1" applyAlignment="1" applyProtection="1">
      <alignment horizontal="left" vertical="center" wrapText="1"/>
      <protection/>
    </xf>
    <xf numFmtId="0" fontId="67" fillId="29" borderId="0" xfId="0" applyFont="1" applyFill="1" applyAlignment="1" applyProtection="1">
      <alignment horizontal="left" vertical="center" wrapText="1" indent="2"/>
      <protection/>
    </xf>
    <xf numFmtId="14" fontId="0" fillId="0" borderId="0" xfId="0" applyNumberFormat="1" applyFill="1" applyBorder="1" applyAlignment="1" applyProtection="1">
      <alignment/>
      <protection locked="0"/>
    </xf>
    <xf numFmtId="0" fontId="18" fillId="29" borderId="33" xfId="53" applyFont="1" applyFill="1" applyBorder="1" applyAlignment="1" applyProtection="1">
      <alignment horizontal="center" vertical="center" wrapText="1"/>
      <protection locked="0"/>
    </xf>
    <xf numFmtId="0" fontId="18" fillId="0" borderId="3" xfId="53"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0" fontId="67" fillId="0" borderId="0" xfId="0" applyFont="1" applyFill="1" applyAlignment="1" applyProtection="1">
      <alignment horizontal="left" vertical="center" wrapText="1" indent="2"/>
      <protection/>
    </xf>
    <xf numFmtId="0" fontId="26" fillId="0" borderId="34" xfId="52" applyFont="1" applyBorder="1" applyAlignment="1">
      <alignment horizontal="center" vertical="center"/>
      <protection/>
    </xf>
    <xf numFmtId="0" fontId="26" fillId="0" borderId="0" xfId="52" applyFont="1" applyBorder="1" applyAlignment="1">
      <alignment horizontal="center"/>
      <protection/>
    </xf>
    <xf numFmtId="9" fontId="26" fillId="0" borderId="15" xfId="52" applyNumberFormat="1" applyFont="1" applyFill="1" applyBorder="1" applyAlignment="1">
      <alignment horizontal="center" vertical="center" shrinkToFit="1"/>
      <protection/>
    </xf>
    <xf numFmtId="0" fontId="0" fillId="0" borderId="0" xfId="0" applyFont="1" applyAlignment="1">
      <alignment vertical="center" wrapText="1"/>
    </xf>
    <xf numFmtId="0" fontId="57" fillId="24" borderId="0" xfId="0" applyFont="1" applyFill="1" applyAlignment="1" applyProtection="1">
      <alignment horizontal="center" wrapText="1"/>
      <protection/>
    </xf>
    <xf numFmtId="0" fontId="66" fillId="25" borderId="0" xfId="0" applyFont="1" applyFill="1" applyAlignment="1" applyProtection="1">
      <alignment horizontal="left" vertical="center" wrapText="1" indent="2"/>
      <protection/>
    </xf>
    <xf numFmtId="0" fontId="66" fillId="25" borderId="31" xfId="0" applyFont="1" applyFill="1" applyBorder="1" applyAlignment="1" applyProtection="1">
      <alignment horizontal="left" vertical="center" wrapText="1" indent="2"/>
      <protection/>
    </xf>
    <xf numFmtId="0" fontId="67" fillId="29" borderId="0" xfId="0" applyFont="1" applyFill="1" applyAlignment="1" applyProtection="1">
      <alignment horizontal="left" vertical="center" wrapText="1"/>
      <protection/>
    </xf>
    <xf numFmtId="0" fontId="67" fillId="29" borderId="31" xfId="0" applyFont="1" applyFill="1" applyBorder="1" applyAlignment="1" applyProtection="1">
      <alignment horizontal="left" vertical="center" wrapText="1"/>
      <protection/>
    </xf>
    <xf numFmtId="0" fontId="67" fillId="25" borderId="0" xfId="0" applyFont="1" applyFill="1" applyAlignment="1" applyProtection="1">
      <alignment horizontal="left" vertical="center" wrapText="1"/>
      <protection/>
    </xf>
    <xf numFmtId="0" fontId="67" fillId="25" borderId="31" xfId="0" applyFont="1" applyFill="1" applyBorder="1" applyAlignment="1" applyProtection="1">
      <alignment horizontal="left" vertical="center" wrapText="1"/>
      <protection/>
    </xf>
    <xf numFmtId="0" fontId="66" fillId="29" borderId="0" xfId="0" applyFont="1" applyFill="1" applyBorder="1" applyAlignment="1" applyProtection="1">
      <alignment horizontal="left" vertical="center" wrapText="1"/>
      <protection/>
    </xf>
    <xf numFmtId="0" fontId="66" fillId="29" borderId="31" xfId="0" applyFont="1" applyFill="1" applyBorder="1" applyAlignment="1" applyProtection="1">
      <alignment horizontal="left" vertical="center" wrapText="1"/>
      <protection/>
    </xf>
    <xf numFmtId="0" fontId="66" fillId="29" borderId="0" xfId="0" applyFont="1" applyFill="1" applyAlignment="1" applyProtection="1">
      <alignment vertical="center" wrapText="1"/>
      <protection/>
    </xf>
    <xf numFmtId="0" fontId="66" fillId="29" borderId="31" xfId="0" applyFont="1" applyFill="1" applyBorder="1" applyAlignment="1" applyProtection="1">
      <alignment vertical="center" wrapText="1"/>
      <protection/>
    </xf>
    <xf numFmtId="0" fontId="57" fillId="24" borderId="0" xfId="0" applyFont="1" applyFill="1" applyAlignment="1" applyProtection="1">
      <alignment horizontal="left" vertical="center" wrapText="1"/>
      <protection/>
    </xf>
    <xf numFmtId="0" fontId="67" fillId="25" borderId="0" xfId="0" applyFont="1" applyFill="1" applyAlignment="1" applyProtection="1">
      <alignment horizontal="left" vertical="center" wrapText="1" indent="2"/>
      <protection/>
    </xf>
    <xf numFmtId="0" fontId="67" fillId="25" borderId="31" xfId="0" applyFont="1" applyFill="1" applyBorder="1" applyAlignment="1" applyProtection="1">
      <alignment horizontal="left" vertical="center" wrapText="1" indent="2"/>
      <protection/>
    </xf>
    <xf numFmtId="0" fontId="66" fillId="25" borderId="0" xfId="0" applyFont="1" applyFill="1" applyBorder="1" applyAlignment="1" applyProtection="1">
      <alignment horizontal="left" vertical="center" wrapText="1"/>
      <protection/>
    </xf>
    <xf numFmtId="0" fontId="66" fillId="25" borderId="31" xfId="0" applyFont="1" applyFill="1" applyBorder="1" applyAlignment="1" applyProtection="1">
      <alignment horizontal="left" vertical="center" wrapText="1"/>
      <protection/>
    </xf>
    <xf numFmtId="0" fontId="66" fillId="25" borderId="0" xfId="0" applyFont="1" applyFill="1" applyAlignment="1" applyProtection="1">
      <alignment vertical="center" wrapText="1"/>
      <protection/>
    </xf>
    <xf numFmtId="0" fontId="66" fillId="25" borderId="31" xfId="0" applyFont="1" applyFill="1" applyBorder="1" applyAlignment="1" applyProtection="1">
      <alignment vertical="center" wrapText="1"/>
      <protection/>
    </xf>
    <xf numFmtId="0" fontId="67" fillId="0" borderId="0" xfId="0" applyFont="1" applyFill="1" applyAlignment="1" applyProtection="1">
      <alignment horizontal="left" vertical="center" wrapText="1"/>
      <protection/>
    </xf>
    <xf numFmtId="0" fontId="67" fillId="0" borderId="31" xfId="0" applyFont="1" applyFill="1" applyBorder="1" applyAlignment="1" applyProtection="1">
      <alignment horizontal="left" vertical="center" wrapText="1"/>
      <protection/>
    </xf>
    <xf numFmtId="0" fontId="66" fillId="29" borderId="0" xfId="0" applyFont="1" applyFill="1" applyAlignment="1" applyProtection="1">
      <alignment horizontal="left" vertical="center" wrapText="1" indent="2"/>
      <protection/>
    </xf>
    <xf numFmtId="0" fontId="66" fillId="29" borderId="31" xfId="0" applyFont="1" applyFill="1" applyBorder="1" applyAlignment="1" applyProtection="1">
      <alignment horizontal="left" vertical="center" wrapText="1" indent="2"/>
      <protection/>
    </xf>
    <xf numFmtId="0" fontId="67" fillId="29" borderId="0" xfId="0" applyFont="1" applyFill="1" applyAlignment="1" applyProtection="1">
      <alignment horizontal="center" vertical="center" wrapText="1"/>
      <protection/>
    </xf>
    <xf numFmtId="0" fontId="67" fillId="29" borderId="31" xfId="0" applyFont="1" applyFill="1" applyBorder="1" applyAlignment="1" applyProtection="1">
      <alignment horizontal="center" vertical="center" wrapText="1"/>
      <protection/>
    </xf>
    <xf numFmtId="0" fontId="57" fillId="24" borderId="0" xfId="52" applyFont="1" applyFill="1" applyAlignment="1">
      <alignment horizontal="left" wrapText="1"/>
      <protection/>
    </xf>
    <xf numFmtId="0" fontId="71" fillId="29" borderId="0" xfId="0" applyFont="1" applyFill="1" applyAlignment="1" applyProtection="1">
      <alignment vertical="center" wrapText="1"/>
      <protection/>
    </xf>
    <xf numFmtId="0" fontId="71" fillId="29" borderId="31" xfId="0" applyFont="1" applyFill="1" applyBorder="1" applyAlignment="1" applyProtection="1">
      <alignment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Cellule QSS - DiagOp Gestion des risques v1.0"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
    <dxf>
      <font>
        <color auto="1"/>
      </font>
    </dxf>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
          <c:y val="0.2165"/>
          <c:w val="0.368"/>
          <c:h val="0.5737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c:f>
              <c:strCache/>
            </c:strRef>
          </c:cat>
          <c:val>
            <c:numRef>
              <c:f>(Synthèse!$B$50,Synthèse!$B$52,Synthèse!$B$54,Synthèse!$B$56,Synthèse!$B$58,Synthèse!$B$60)</c:f>
              <c:numCache/>
            </c:numRef>
          </c:val>
        </c:ser>
        <c:axId val="42183271"/>
        <c:axId val="44105120"/>
      </c:radarChart>
      <c:catAx>
        <c:axId val="4218327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44105120"/>
        <c:crosses val="autoZero"/>
        <c:auto val="0"/>
        <c:lblOffset val="100"/>
        <c:tickLblSkip val="1"/>
        <c:noMultiLvlLbl val="0"/>
      </c:catAx>
      <c:valAx>
        <c:axId val="4410512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2183271"/>
        <c:crossesAt val="1"/>
        <c:crossBetween val="between"/>
        <c:dispUnits/>
      </c:valAx>
      <c:spPr>
        <a:solidFill>
          <a:srgbClr val="FFFFFF"/>
        </a:solidFill>
        <a:ln w="3175">
          <a:noFill/>
        </a:ln>
      </c:spPr>
    </c:plotArea>
    <c:legend>
      <c:legendPos val="r"/>
      <c:layout>
        <c:manualLayout>
          <c:xMode val="edge"/>
          <c:yMode val="edge"/>
          <c:x val="0"/>
          <c:y val="0.03425"/>
          <c:w val="0.95975"/>
          <c:h val="0.06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25"/>
          <c:y val="0.217"/>
          <c:w val="0.4165"/>
          <c:h val="0.5707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61401761"/>
        <c:axId val="15744938"/>
      </c:radarChart>
      <c:catAx>
        <c:axId val="614017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15744938"/>
        <c:crosses val="autoZero"/>
        <c:auto val="0"/>
        <c:lblOffset val="100"/>
        <c:tickLblSkip val="1"/>
        <c:noMultiLvlLbl val="0"/>
      </c:catAx>
      <c:valAx>
        <c:axId val="15744938"/>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1401761"/>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0</xdr:col>
      <xdr:colOff>2771775</xdr:colOff>
      <xdr:row>7</xdr:row>
      <xdr:rowOff>9525</xdr:rowOff>
    </xdr:to>
    <xdr:pic>
      <xdr:nvPicPr>
        <xdr:cNvPr id="1" name="Image 3"/>
        <xdr:cNvPicPr preferRelativeResize="1">
          <a:picLocks noChangeAspect="1"/>
        </xdr:cNvPicPr>
      </xdr:nvPicPr>
      <xdr:blipFill>
        <a:blip r:embed="rId1"/>
        <a:stretch>
          <a:fillRect/>
        </a:stretch>
      </xdr:blipFill>
      <xdr:spPr>
        <a:xfrm>
          <a:off x="85725" y="152400"/>
          <a:ext cx="2686050" cy="990600"/>
        </a:xfrm>
        <a:prstGeom prst="rect">
          <a:avLst/>
        </a:prstGeom>
        <a:noFill/>
        <a:ln w="9525" cmpd="sng">
          <a:noFill/>
        </a:ln>
      </xdr:spPr>
    </xdr:pic>
    <xdr:clientData/>
  </xdr:twoCellAnchor>
  <xdr:twoCellAnchor editAs="oneCell">
    <xdr:from>
      <xdr:col>0</xdr:col>
      <xdr:colOff>6781800</xdr:colOff>
      <xdr:row>0</xdr:row>
      <xdr:rowOff>114300</xdr:rowOff>
    </xdr:from>
    <xdr:to>
      <xdr:col>0</xdr:col>
      <xdr:colOff>8467725</xdr:colOff>
      <xdr:row>7</xdr:row>
      <xdr:rowOff>114300</xdr:rowOff>
    </xdr:to>
    <xdr:pic>
      <xdr:nvPicPr>
        <xdr:cNvPr id="2" name="Image 4"/>
        <xdr:cNvPicPr preferRelativeResize="1">
          <a:picLocks noChangeAspect="1"/>
        </xdr:cNvPicPr>
      </xdr:nvPicPr>
      <xdr:blipFill>
        <a:blip r:embed="rId2"/>
        <a:stretch>
          <a:fillRect/>
        </a:stretch>
      </xdr:blipFill>
      <xdr:spPr>
        <a:xfrm>
          <a:off x="6781800" y="114300"/>
          <a:ext cx="16859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723900</xdr:colOff>
      <xdr:row>1</xdr:row>
      <xdr:rowOff>152400</xdr:rowOff>
    </xdr:from>
    <xdr:to>
      <xdr:col>4</xdr:col>
      <xdr:colOff>104775</xdr:colOff>
      <xdr:row>6</xdr:row>
      <xdr:rowOff>114300</xdr:rowOff>
    </xdr:to>
    <xdr:pic>
      <xdr:nvPicPr>
        <xdr:cNvPr id="1" name="Image 3"/>
        <xdr:cNvPicPr preferRelativeResize="1">
          <a:picLocks noChangeAspect="1"/>
        </xdr:cNvPicPr>
      </xdr:nvPicPr>
      <xdr:blipFill>
        <a:blip r:embed="rId1"/>
        <a:stretch>
          <a:fillRect/>
        </a:stretch>
      </xdr:blipFill>
      <xdr:spPr>
        <a:xfrm>
          <a:off x="3609975" y="314325"/>
          <a:ext cx="1590675" cy="809625"/>
        </a:xfrm>
        <a:prstGeom prst="rect">
          <a:avLst/>
        </a:prstGeom>
        <a:noFill/>
        <a:ln w="9525" cmpd="sng">
          <a:noFill/>
        </a:ln>
      </xdr:spPr>
    </xdr:pic>
    <xdr:clientData/>
  </xdr:twoCellAnchor>
  <xdr:twoCellAnchor editAs="oneCell">
    <xdr:from>
      <xdr:col>0</xdr:col>
      <xdr:colOff>152400</xdr:colOff>
      <xdr:row>1</xdr:row>
      <xdr:rowOff>161925</xdr:rowOff>
    </xdr:from>
    <xdr:to>
      <xdr:col>2</xdr:col>
      <xdr:colOff>295275</xdr:colOff>
      <xdr:row>6</xdr:row>
      <xdr:rowOff>47625</xdr:rowOff>
    </xdr:to>
    <xdr:pic>
      <xdr:nvPicPr>
        <xdr:cNvPr id="2" name="Image 4"/>
        <xdr:cNvPicPr preferRelativeResize="1">
          <a:picLocks noChangeAspect="1"/>
        </xdr:cNvPicPr>
      </xdr:nvPicPr>
      <xdr:blipFill>
        <a:blip r:embed="rId2"/>
        <a:stretch>
          <a:fillRect/>
        </a:stretch>
      </xdr:blipFill>
      <xdr:spPr>
        <a:xfrm>
          <a:off x="152400" y="323850"/>
          <a:ext cx="1990725" cy="733425"/>
        </a:xfrm>
        <a:prstGeom prst="rect">
          <a:avLst/>
        </a:prstGeom>
        <a:noFill/>
        <a:ln w="9525" cmpd="sng">
          <a:noFill/>
        </a:ln>
      </xdr:spPr>
    </xdr:pic>
    <xdr:clientData/>
  </xdr:twoCellAnchor>
  <xdr:twoCellAnchor editAs="oneCell">
    <xdr:from>
      <xdr:col>3</xdr:col>
      <xdr:colOff>752475</xdr:colOff>
      <xdr:row>1</xdr:row>
      <xdr:rowOff>152400</xdr:rowOff>
    </xdr:from>
    <xdr:to>
      <xdr:col>4</xdr:col>
      <xdr:colOff>133350</xdr:colOff>
      <xdr:row>6</xdr:row>
      <xdr:rowOff>114300</xdr:rowOff>
    </xdr:to>
    <xdr:pic>
      <xdr:nvPicPr>
        <xdr:cNvPr id="3" name="Image 3"/>
        <xdr:cNvPicPr preferRelativeResize="1">
          <a:picLocks noChangeAspect="1"/>
        </xdr:cNvPicPr>
      </xdr:nvPicPr>
      <xdr:blipFill>
        <a:blip r:embed="rId1"/>
        <a:stretch>
          <a:fillRect/>
        </a:stretch>
      </xdr:blipFill>
      <xdr:spPr>
        <a:xfrm>
          <a:off x="3638550" y="314325"/>
          <a:ext cx="1590675" cy="809625"/>
        </a:xfrm>
        <a:prstGeom prst="rect">
          <a:avLst/>
        </a:prstGeom>
        <a:noFill/>
        <a:ln w="9525" cmpd="sng">
          <a:noFill/>
        </a:ln>
      </xdr:spPr>
    </xdr:pic>
    <xdr:clientData/>
  </xdr:twoCellAnchor>
  <xdr:twoCellAnchor editAs="oneCell">
    <xdr:from>
      <xdr:col>0</xdr:col>
      <xdr:colOff>180975</xdr:colOff>
      <xdr:row>2</xdr:row>
      <xdr:rowOff>0</xdr:rowOff>
    </xdr:from>
    <xdr:to>
      <xdr:col>2</xdr:col>
      <xdr:colOff>323850</xdr:colOff>
      <xdr:row>6</xdr:row>
      <xdr:rowOff>47625</xdr:rowOff>
    </xdr:to>
    <xdr:pic>
      <xdr:nvPicPr>
        <xdr:cNvPr id="4" name="Image 4"/>
        <xdr:cNvPicPr preferRelativeResize="1">
          <a:picLocks noChangeAspect="1"/>
        </xdr:cNvPicPr>
      </xdr:nvPicPr>
      <xdr:blipFill>
        <a:blip r:embed="rId2"/>
        <a:stretch>
          <a:fillRect/>
        </a:stretch>
      </xdr:blipFill>
      <xdr:spPr>
        <a:xfrm>
          <a:off x="180975" y="323850"/>
          <a:ext cx="19907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66675</xdr:rowOff>
    </xdr:from>
    <xdr:to>
      <xdr:col>1</xdr:col>
      <xdr:colOff>2209800</xdr:colOff>
      <xdr:row>6</xdr:row>
      <xdr:rowOff>123825</xdr:rowOff>
    </xdr:to>
    <xdr:pic>
      <xdr:nvPicPr>
        <xdr:cNvPr id="1" name="Image 3"/>
        <xdr:cNvPicPr preferRelativeResize="1">
          <a:picLocks noChangeAspect="1"/>
        </xdr:cNvPicPr>
      </xdr:nvPicPr>
      <xdr:blipFill>
        <a:blip r:embed="rId1"/>
        <a:stretch>
          <a:fillRect/>
        </a:stretch>
      </xdr:blipFill>
      <xdr:spPr>
        <a:xfrm>
          <a:off x="209550" y="228600"/>
          <a:ext cx="2419350" cy="904875"/>
        </a:xfrm>
        <a:prstGeom prst="rect">
          <a:avLst/>
        </a:prstGeom>
        <a:noFill/>
        <a:ln w="9525" cmpd="sng">
          <a:noFill/>
        </a:ln>
      </xdr:spPr>
    </xdr:pic>
    <xdr:clientData/>
  </xdr:twoCellAnchor>
  <xdr:twoCellAnchor editAs="oneCell">
    <xdr:from>
      <xdr:col>1</xdr:col>
      <xdr:colOff>4257675</xdr:colOff>
      <xdr:row>1</xdr:row>
      <xdr:rowOff>85725</xdr:rowOff>
    </xdr:from>
    <xdr:to>
      <xdr:col>3</xdr:col>
      <xdr:colOff>714375</xdr:colOff>
      <xdr:row>7</xdr:row>
      <xdr:rowOff>28575</xdr:rowOff>
    </xdr:to>
    <xdr:pic>
      <xdr:nvPicPr>
        <xdr:cNvPr id="2" name="Image 4"/>
        <xdr:cNvPicPr preferRelativeResize="1">
          <a:picLocks noChangeAspect="1"/>
        </xdr:cNvPicPr>
      </xdr:nvPicPr>
      <xdr:blipFill>
        <a:blip r:embed="rId2"/>
        <a:stretch>
          <a:fillRect/>
        </a:stretch>
      </xdr:blipFill>
      <xdr:spPr>
        <a:xfrm>
          <a:off x="4676775" y="247650"/>
          <a:ext cx="18192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17</xdr:row>
      <xdr:rowOff>57150</xdr:rowOff>
    </xdr:from>
    <xdr:to>
      <xdr:col>2</xdr:col>
      <xdr:colOff>552450</xdr:colOff>
      <xdr:row>47</xdr:row>
      <xdr:rowOff>9525</xdr:rowOff>
    </xdr:to>
    <xdr:graphicFrame>
      <xdr:nvGraphicFramePr>
        <xdr:cNvPr id="1" name="Graphique 2"/>
        <xdr:cNvGraphicFramePr/>
      </xdr:nvGraphicFramePr>
      <xdr:xfrm>
        <a:off x="638175" y="3562350"/>
        <a:ext cx="7439025" cy="48101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3457575</xdr:colOff>
      <xdr:row>1</xdr:row>
      <xdr:rowOff>0</xdr:rowOff>
    </xdr:from>
    <xdr:to>
      <xdr:col>0</xdr:col>
      <xdr:colOff>5048250</xdr:colOff>
      <xdr:row>5</xdr:row>
      <xdr:rowOff>161925</xdr:rowOff>
    </xdr:to>
    <xdr:pic>
      <xdr:nvPicPr>
        <xdr:cNvPr id="2" name="Image 4"/>
        <xdr:cNvPicPr preferRelativeResize="1">
          <a:picLocks noChangeAspect="1"/>
        </xdr:cNvPicPr>
      </xdr:nvPicPr>
      <xdr:blipFill>
        <a:blip r:embed="rId2"/>
        <a:stretch>
          <a:fillRect/>
        </a:stretch>
      </xdr:blipFill>
      <xdr:spPr>
        <a:xfrm>
          <a:off x="3457575" y="161925"/>
          <a:ext cx="1590675" cy="809625"/>
        </a:xfrm>
        <a:prstGeom prst="rect">
          <a:avLst/>
        </a:prstGeom>
        <a:noFill/>
        <a:ln w="9525" cmpd="sng">
          <a:noFill/>
        </a:ln>
      </xdr:spPr>
    </xdr:pic>
    <xdr:clientData/>
  </xdr:twoCellAnchor>
  <xdr:twoCellAnchor editAs="oneCell">
    <xdr:from>
      <xdr:col>0</xdr:col>
      <xdr:colOff>0</xdr:colOff>
      <xdr:row>1</xdr:row>
      <xdr:rowOff>9525</xdr:rowOff>
    </xdr:from>
    <xdr:to>
      <xdr:col>0</xdr:col>
      <xdr:colOff>1990725</xdr:colOff>
      <xdr:row>5</xdr:row>
      <xdr:rowOff>95250</xdr:rowOff>
    </xdr:to>
    <xdr:pic>
      <xdr:nvPicPr>
        <xdr:cNvPr id="3" name="Image 5"/>
        <xdr:cNvPicPr preferRelativeResize="1">
          <a:picLocks noChangeAspect="1"/>
        </xdr:cNvPicPr>
      </xdr:nvPicPr>
      <xdr:blipFill>
        <a:blip r:embed="rId3"/>
        <a:stretch>
          <a:fillRect/>
        </a:stretch>
      </xdr:blipFill>
      <xdr:spPr>
        <a:xfrm>
          <a:off x="0" y="171450"/>
          <a:ext cx="19907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dimension ref="A9:L22"/>
  <sheetViews>
    <sheetView showGridLines="0" zoomScale="85" zoomScaleNormal="85" zoomScalePageLayoutView="0" workbookViewId="0" topLeftCell="A1">
      <pane ySplit="9" topLeftCell="A10" activePane="bottomLeft" state="frozen"/>
      <selection pane="topLeft" activeCell="A1" sqref="A1"/>
      <selection pane="bottomLeft" activeCell="A9" sqref="A9"/>
    </sheetView>
  </sheetViews>
  <sheetFormatPr defaultColWidth="11.421875" defaultRowHeight="12.75"/>
  <cols>
    <col min="1" max="1" width="163.57421875" style="0" bestFit="1" customWidth="1"/>
    <col min="2" max="10" width="11.421875" style="0" customWidth="1"/>
  </cols>
  <sheetData>
    <row r="9" s="4" customFormat="1" ht="36">
      <c r="A9" s="149" t="s">
        <v>203</v>
      </c>
    </row>
    <row r="11" spans="1:11" s="3" customFormat="1" ht="18.75" customHeight="1">
      <c r="A11" s="8" t="s">
        <v>23</v>
      </c>
      <c r="B11" s="7"/>
      <c r="C11" s="7"/>
      <c r="D11" s="7"/>
      <c r="E11" s="7"/>
      <c r="F11" s="7"/>
      <c r="G11" s="7"/>
      <c r="H11" s="7"/>
      <c r="I11" s="7"/>
      <c r="J11" s="7"/>
      <c r="K11" s="7"/>
    </row>
    <row r="13" ht="12.75">
      <c r="A13" s="135" t="s">
        <v>88</v>
      </c>
    </row>
    <row r="15" spans="1:12" ht="396" customHeight="1">
      <c r="A15" s="207" t="s">
        <v>173</v>
      </c>
      <c r="B15" s="207"/>
      <c r="C15" s="207"/>
      <c r="D15" s="207"/>
      <c r="E15" s="207"/>
      <c r="F15" s="207"/>
      <c r="G15" s="207"/>
      <c r="H15" s="207"/>
      <c r="I15" s="207"/>
      <c r="J15" s="207"/>
      <c r="K15" s="207"/>
      <c r="L15" s="207"/>
    </row>
    <row r="16" ht="90.75" customHeight="1">
      <c r="A16" s="194" t="s">
        <v>102</v>
      </c>
    </row>
    <row r="17" ht="12.75">
      <c r="A17" s="195"/>
    </row>
    <row r="18" ht="12.75">
      <c r="A18" s="195" t="s">
        <v>103</v>
      </c>
    </row>
    <row r="19" ht="13.5" customHeight="1">
      <c r="A19" s="195" t="s">
        <v>174</v>
      </c>
    </row>
    <row r="20" ht="12.75">
      <c r="A20" s="195"/>
    </row>
    <row r="21" ht="12.75">
      <c r="A21" s="195" t="s">
        <v>104</v>
      </c>
    </row>
    <row r="22" ht="122.25" customHeight="1">
      <c r="A22" s="194" t="s">
        <v>175</v>
      </c>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9:E22"/>
  <sheetViews>
    <sheetView showGridLines="0" zoomScalePageLayoutView="0" workbookViewId="0" topLeftCell="A1">
      <pane ySplit="9" topLeftCell="A10" activePane="bottomLeft" state="frozen"/>
      <selection pane="topLeft" activeCell="A1" sqref="A1"/>
      <selection pane="bottomLeft" activeCell="A9" sqref="A9:E9"/>
    </sheetView>
  </sheetViews>
  <sheetFormatPr defaultColWidth="11.421875" defaultRowHeight="12.75"/>
  <cols>
    <col min="1" max="1" width="27.7109375" style="41" customWidth="1"/>
    <col min="2" max="2" width="11.8515625" style="41" hidden="1" customWidth="1"/>
    <col min="3" max="3" width="15.57421875" style="41" customWidth="1"/>
    <col min="4" max="4" width="33.140625" style="41" customWidth="1"/>
    <col min="5" max="5" width="20.28125" style="41" customWidth="1"/>
    <col min="6" max="16384" width="11.421875" style="41" customWidth="1"/>
  </cols>
  <sheetData>
    <row r="2" ht="12.75"/>
    <row r="3" ht="12.75"/>
    <row r="4" ht="12.75"/>
    <row r="5" ht="12.75"/>
    <row r="6" ht="15.75" customHeight="1"/>
    <row r="7" ht="12.75"/>
    <row r="9" spans="1:5" s="43" customFormat="1" ht="64.5" customHeight="1">
      <c r="A9" s="208" t="s">
        <v>204</v>
      </c>
      <c r="B9" s="208"/>
      <c r="C9" s="208"/>
      <c r="D9" s="208"/>
      <c r="E9" s="208"/>
    </row>
    <row r="11" s="77" customFormat="1" ht="19.5" customHeight="1">
      <c r="A11" s="76" t="s">
        <v>34</v>
      </c>
    </row>
    <row r="12" s="42" customFormat="1" ht="12.75"/>
    <row r="13" spans="1:4" s="42" customFormat="1" ht="12.75">
      <c r="A13" s="78" t="s">
        <v>26</v>
      </c>
      <c r="D13" s="79"/>
    </row>
    <row r="14" spans="1:4" s="42" customFormat="1" ht="13.5" thickBot="1">
      <c r="A14" s="78"/>
      <c r="D14" s="199"/>
    </row>
    <row r="15" spans="1:4" s="42" customFormat="1" ht="14.25" thickBot="1" thickTop="1">
      <c r="A15" s="111"/>
      <c r="B15" s="112"/>
      <c r="C15" s="112"/>
      <c r="D15" s="113"/>
    </row>
    <row r="16" spans="1:4" s="42" customFormat="1" ht="14.25" thickBot="1" thickTop="1">
      <c r="A16" s="114" t="s">
        <v>150</v>
      </c>
      <c r="B16" s="110"/>
      <c r="C16" s="110"/>
      <c r="D16" s="117"/>
    </row>
    <row r="17" spans="1:4" s="42" customFormat="1" ht="14.25" thickBot="1" thickTop="1">
      <c r="A17" s="115"/>
      <c r="B17" s="116"/>
      <c r="C17" s="116"/>
      <c r="D17" s="119"/>
    </row>
    <row r="18" spans="1:4" ht="14.25" thickBot="1" thickTop="1">
      <c r="A18" s="78"/>
      <c r="B18" s="42"/>
      <c r="C18" s="42"/>
      <c r="D18" s="120"/>
    </row>
    <row r="19" spans="1:4" s="42" customFormat="1" ht="14.25" thickBot="1" thickTop="1">
      <c r="A19" s="111"/>
      <c r="B19" s="112"/>
      <c r="C19" s="112"/>
      <c r="D19" s="113"/>
    </row>
    <row r="20" spans="1:4" ht="14.25" thickBot="1" thickTop="1">
      <c r="A20" s="114" t="s">
        <v>49</v>
      </c>
      <c r="B20" s="110"/>
      <c r="C20" s="110"/>
      <c r="D20" s="117"/>
    </row>
    <row r="21" spans="1:4" ht="14.25" thickBot="1" thickTop="1">
      <c r="A21" s="115"/>
      <c r="B21" s="116"/>
      <c r="C21" s="116"/>
      <c r="D21" s="119"/>
    </row>
    <row r="22" spans="1:4" ht="13.5" thickTop="1">
      <c r="A22" s="118" t="s">
        <v>50</v>
      </c>
      <c r="B22" s="110"/>
      <c r="C22" s="110"/>
      <c r="D22" s="120"/>
    </row>
  </sheetData>
  <sheetProtection selectLockedCells="1"/>
  <protectedRanges>
    <protectedRange sqref="D13:D14 D20:D22 D16:D18"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tabColor rgb="FFFF0000"/>
  </sheetPr>
  <dimension ref="A2:W109"/>
  <sheetViews>
    <sheetView showGridLines="0" view="pageBreakPreview" zoomScaleNormal="85" zoomScaleSheetLayoutView="100" zoomScalePageLayoutView="0" workbookViewId="0" topLeftCell="A1">
      <pane ySplit="10" topLeftCell="A11" activePane="bottomLeft" state="frozen"/>
      <selection pane="topLeft" activeCell="G95" sqref="G95"/>
      <selection pane="bottomLeft" activeCell="E87" sqref="E87"/>
    </sheetView>
  </sheetViews>
  <sheetFormatPr defaultColWidth="11.421875" defaultRowHeight="12.75"/>
  <cols>
    <col min="1" max="1" width="6.28125" style="41" customWidth="1"/>
    <col min="2" max="2" width="68.00390625" style="41" customWidth="1"/>
    <col min="3" max="3" width="12.421875" style="41" customWidth="1"/>
    <col min="4" max="4" width="14.57421875" style="41" customWidth="1"/>
    <col min="5" max="5" width="85.140625" style="126" customWidth="1"/>
    <col min="6" max="6" width="2.140625" style="42" hidden="1" customWidth="1"/>
    <col min="7" max="11" width="2.140625" style="41" hidden="1" customWidth="1"/>
    <col min="12" max="12" width="1.57421875" style="41" hidden="1" customWidth="1"/>
    <col min="13" max="13" width="11.28125" style="41" hidden="1" customWidth="1"/>
    <col min="14" max="14" width="14.7109375" style="41" hidden="1" customWidth="1"/>
    <col min="15" max="15" width="8.140625" style="41" hidden="1" customWidth="1"/>
    <col min="16" max="16" width="9.8515625" style="41" hidden="1" customWidth="1"/>
    <col min="17" max="17" width="5.421875" style="41" hidden="1" customWidth="1"/>
    <col min="18" max="18" width="15.8515625" style="41" hidden="1" customWidth="1"/>
    <col min="19" max="19" width="12.57421875" style="41" hidden="1" customWidth="1"/>
    <col min="20" max="23" width="12.57421875" style="41" customWidth="1"/>
    <col min="24" max="24" width="14.421875" style="41" customWidth="1"/>
    <col min="25" max="25" width="15.28125" style="41" customWidth="1"/>
    <col min="26" max="16384" width="11.421875" style="41" customWidth="1"/>
  </cols>
  <sheetData>
    <row r="2" ht="12.75">
      <c r="E2" s="180" t="s">
        <v>32</v>
      </c>
    </row>
    <row r="3" ht="12.75">
      <c r="E3" s="180" t="s">
        <v>0</v>
      </c>
    </row>
    <row r="4" ht="12.75">
      <c r="E4" s="180" t="s">
        <v>105</v>
      </c>
    </row>
    <row r="5" ht="12.75"/>
    <row r="6" ht="15.75" customHeight="1"/>
    <row r="7" ht="12.75"/>
    <row r="8" ht="12.75"/>
    <row r="9" spans="1:6" s="43" customFormat="1" ht="42.75" customHeight="1">
      <c r="A9" s="219" t="s">
        <v>203</v>
      </c>
      <c r="B9" s="219"/>
      <c r="C9" s="219"/>
      <c r="D9" s="219"/>
      <c r="E9" s="219"/>
      <c r="F9" s="219"/>
    </row>
    <row r="10" spans="1:3" ht="23.25" customHeight="1">
      <c r="A10" s="44" t="s">
        <v>46</v>
      </c>
      <c r="B10" s="45"/>
      <c r="C10" s="107"/>
    </row>
    <row r="12" spans="1:9" s="48" customFormat="1" ht="24.75" customHeight="1">
      <c r="A12" s="46" t="s">
        <v>89</v>
      </c>
      <c r="B12" s="47"/>
      <c r="C12" s="47"/>
      <c r="D12" s="47"/>
      <c r="E12" s="127"/>
      <c r="F12" s="47"/>
      <c r="G12" s="47"/>
      <c r="H12" s="47"/>
      <c r="I12" s="47"/>
    </row>
    <row r="13" spans="1:23" s="48" customFormat="1" ht="9.75" customHeight="1">
      <c r="A13" s="49"/>
      <c r="E13" s="128"/>
      <c r="P13" s="41"/>
      <c r="Q13" s="41"/>
      <c r="R13" s="42"/>
      <c r="S13" s="42"/>
      <c r="T13" s="41"/>
      <c r="U13" s="41"/>
      <c r="V13" s="41"/>
      <c r="W13" s="41"/>
    </row>
    <row r="14" spans="1:19" s="190" customFormat="1" ht="24.75" customHeight="1">
      <c r="A14" s="186"/>
      <c r="B14" s="186"/>
      <c r="C14" s="186"/>
      <c r="D14" s="187" t="s">
        <v>2</v>
      </c>
      <c r="E14" s="188" t="s">
        <v>36</v>
      </c>
      <c r="F14" s="189"/>
      <c r="M14" s="191" t="s">
        <v>1</v>
      </c>
      <c r="N14" s="191" t="s">
        <v>15</v>
      </c>
      <c r="O14" s="22">
        <f>O38/N38</f>
        <v>1</v>
      </c>
      <c r="P14" s="192"/>
      <c r="Q14" s="193"/>
      <c r="R14" s="121"/>
      <c r="S14" s="189"/>
    </row>
    <row r="15" spans="1:17" ht="21.75" customHeight="1">
      <c r="A15" s="56" t="s">
        <v>3</v>
      </c>
      <c r="B15" s="224" t="s">
        <v>176</v>
      </c>
      <c r="C15" s="225"/>
      <c r="D15" s="5"/>
      <c r="E15" s="129"/>
      <c r="G15" s="169"/>
      <c r="M15" s="52" t="s">
        <v>0</v>
      </c>
      <c r="N15" s="42">
        <v>24</v>
      </c>
      <c r="O15" s="41">
        <f>IF(OR(D15=M15,D15=""),N15,0)</f>
        <v>24</v>
      </c>
      <c r="P15" s="150"/>
      <c r="Q15" s="152"/>
    </row>
    <row r="16" spans="1:15" s="143" customFormat="1" ht="21.75" customHeight="1">
      <c r="A16" s="137" t="s">
        <v>6</v>
      </c>
      <c r="B16" s="217" t="s">
        <v>177</v>
      </c>
      <c r="C16" s="218"/>
      <c r="D16" s="141"/>
      <c r="E16" s="138"/>
      <c r="G16" s="169"/>
      <c r="M16" s="150" t="s">
        <v>0</v>
      </c>
      <c r="N16" s="42">
        <v>24</v>
      </c>
      <c r="O16" s="41">
        <f aca="true" t="shared" si="0" ref="O16:O35">IF(OR(D16=M16,D16=""),N16,0)</f>
        <v>24</v>
      </c>
    </row>
    <row r="17" spans="1:15" s="58" customFormat="1" ht="21.75" customHeight="1">
      <c r="A17" s="56" t="s">
        <v>7</v>
      </c>
      <c r="B17" s="157" t="s">
        <v>122</v>
      </c>
      <c r="C17" s="139"/>
      <c r="D17" s="5"/>
      <c r="E17" s="129"/>
      <c r="G17" s="169"/>
      <c r="M17" s="154"/>
      <c r="N17" s="42"/>
      <c r="O17" s="41">
        <f t="shared" si="0"/>
        <v>0</v>
      </c>
    </row>
    <row r="18" spans="1:15" s="143" customFormat="1" ht="21.75" customHeight="1">
      <c r="A18" s="137" t="s">
        <v>106</v>
      </c>
      <c r="B18" s="185" t="s">
        <v>178</v>
      </c>
      <c r="C18" s="140"/>
      <c r="D18" s="141"/>
      <c r="E18" s="138"/>
      <c r="G18" s="169"/>
      <c r="M18" s="150" t="s">
        <v>0</v>
      </c>
      <c r="N18" s="42">
        <v>24</v>
      </c>
      <c r="O18" s="41">
        <f t="shared" si="0"/>
        <v>24</v>
      </c>
    </row>
    <row r="19" spans="1:15" s="58" customFormat="1" ht="21.75" customHeight="1">
      <c r="A19" s="56" t="s">
        <v>107</v>
      </c>
      <c r="B19" s="209" t="s">
        <v>179</v>
      </c>
      <c r="C19" s="210"/>
      <c r="D19" s="5"/>
      <c r="E19" s="129"/>
      <c r="G19" s="169"/>
      <c r="M19" s="151" t="s">
        <v>0</v>
      </c>
      <c r="N19" s="42">
        <v>24</v>
      </c>
      <c r="O19" s="41">
        <f t="shared" si="0"/>
        <v>24</v>
      </c>
    </row>
    <row r="20" spans="1:15" s="143" customFormat="1" ht="21.75" customHeight="1">
      <c r="A20" s="137" t="s">
        <v>108</v>
      </c>
      <c r="B20" s="228" t="s">
        <v>180</v>
      </c>
      <c r="C20" s="229"/>
      <c r="D20" s="141"/>
      <c r="E20" s="138"/>
      <c r="G20" s="169"/>
      <c r="M20" s="176" t="s">
        <v>0</v>
      </c>
      <c r="N20" s="42">
        <v>24</v>
      </c>
      <c r="O20" s="41">
        <f t="shared" si="0"/>
        <v>24</v>
      </c>
    </row>
    <row r="21" spans="1:15" s="58" customFormat="1" ht="21.75" customHeight="1">
      <c r="A21" s="56" t="s">
        <v>109</v>
      </c>
      <c r="B21" s="209" t="s">
        <v>181</v>
      </c>
      <c r="C21" s="210"/>
      <c r="D21" s="5"/>
      <c r="E21" s="129"/>
      <c r="G21" s="169"/>
      <c r="M21" s="154" t="s">
        <v>0</v>
      </c>
      <c r="N21" s="42">
        <v>24</v>
      </c>
      <c r="O21" s="41">
        <f t="shared" si="0"/>
        <v>24</v>
      </c>
    </row>
    <row r="22" spans="1:15" s="143" customFormat="1" ht="21.75" customHeight="1">
      <c r="A22" s="137" t="s">
        <v>110</v>
      </c>
      <c r="B22" s="228" t="s">
        <v>182</v>
      </c>
      <c r="C22" s="229"/>
      <c r="D22" s="141"/>
      <c r="E22" s="138"/>
      <c r="G22" s="169"/>
      <c r="M22" s="176" t="s">
        <v>0</v>
      </c>
      <c r="N22" s="42">
        <v>24</v>
      </c>
      <c r="O22" s="41">
        <f t="shared" si="0"/>
        <v>24</v>
      </c>
    </row>
    <row r="23" spans="1:15" s="58" customFormat="1" ht="21.75" customHeight="1">
      <c r="A23" s="56" t="s">
        <v>111</v>
      </c>
      <c r="B23" s="209" t="s">
        <v>183</v>
      </c>
      <c r="C23" s="210"/>
      <c r="D23" s="5"/>
      <c r="E23" s="129"/>
      <c r="G23" s="169"/>
      <c r="M23" s="154" t="s">
        <v>0</v>
      </c>
      <c r="N23" s="42">
        <v>24</v>
      </c>
      <c r="O23" s="41">
        <f t="shared" si="0"/>
        <v>24</v>
      </c>
    </row>
    <row r="24" spans="1:15" s="58" customFormat="1" ht="21.75" customHeight="1">
      <c r="A24" s="137" t="s">
        <v>112</v>
      </c>
      <c r="B24" s="228" t="s">
        <v>157</v>
      </c>
      <c r="C24" s="229"/>
      <c r="D24" s="141"/>
      <c r="E24" s="138"/>
      <c r="G24" s="169"/>
      <c r="M24" s="154" t="s">
        <v>0</v>
      </c>
      <c r="N24" s="42">
        <v>24</v>
      </c>
      <c r="O24" s="41">
        <f t="shared" si="0"/>
        <v>24</v>
      </c>
    </row>
    <row r="25" spans="1:15" s="58" customFormat="1" ht="21.75" customHeight="1">
      <c r="A25" s="56" t="s">
        <v>127</v>
      </c>
      <c r="B25" s="209" t="s">
        <v>158</v>
      </c>
      <c r="C25" s="210"/>
      <c r="D25" s="5"/>
      <c r="E25" s="129"/>
      <c r="G25" s="169"/>
      <c r="M25" s="154" t="s">
        <v>0</v>
      </c>
      <c r="N25" s="42">
        <v>24</v>
      </c>
      <c r="O25" s="41">
        <f t="shared" si="0"/>
        <v>24</v>
      </c>
    </row>
    <row r="26" spans="1:15" s="58" customFormat="1" ht="21.75" customHeight="1">
      <c r="A26" s="137" t="s">
        <v>128</v>
      </c>
      <c r="B26" s="228" t="s">
        <v>206</v>
      </c>
      <c r="C26" s="229"/>
      <c r="D26" s="141"/>
      <c r="E26" s="138"/>
      <c r="G26" s="169"/>
      <c r="M26" s="154" t="s">
        <v>0</v>
      </c>
      <c r="N26" s="42">
        <v>24</v>
      </c>
      <c r="O26" s="41">
        <f t="shared" si="0"/>
        <v>24</v>
      </c>
    </row>
    <row r="27" spans="1:15" s="166" customFormat="1" ht="21.75" customHeight="1">
      <c r="A27" s="56" t="s">
        <v>136</v>
      </c>
      <c r="B27" s="209" t="s">
        <v>123</v>
      </c>
      <c r="C27" s="210"/>
      <c r="D27" s="5"/>
      <c r="E27" s="129"/>
      <c r="G27" s="169"/>
      <c r="M27" s="178" t="s">
        <v>0</v>
      </c>
      <c r="N27" s="42">
        <v>24</v>
      </c>
      <c r="O27" s="41">
        <f t="shared" si="0"/>
        <v>24</v>
      </c>
    </row>
    <row r="28" spans="1:16" s="58" customFormat="1" ht="36" customHeight="1">
      <c r="A28" s="137" t="s">
        <v>8</v>
      </c>
      <c r="B28" s="217" t="s">
        <v>184</v>
      </c>
      <c r="C28" s="218"/>
      <c r="D28" s="141"/>
      <c r="E28" s="138"/>
      <c r="G28" s="169"/>
      <c r="M28" s="154" t="s">
        <v>0</v>
      </c>
      <c r="N28" s="42">
        <v>24</v>
      </c>
      <c r="O28" s="41">
        <f t="shared" si="0"/>
        <v>24</v>
      </c>
      <c r="P28" s="154"/>
    </row>
    <row r="29" spans="1:15" s="58" customFormat="1" ht="21.75" customHeight="1">
      <c r="A29" s="56" t="s">
        <v>9</v>
      </c>
      <c r="B29" s="224" t="s">
        <v>151</v>
      </c>
      <c r="C29" s="225"/>
      <c r="D29" s="5"/>
      <c r="E29" s="129"/>
      <c r="M29" s="154" t="s">
        <v>0</v>
      </c>
      <c r="N29" s="42">
        <v>18</v>
      </c>
      <c r="O29" s="41">
        <f t="shared" si="0"/>
        <v>18</v>
      </c>
    </row>
    <row r="30" spans="1:15" s="58" customFormat="1" ht="21.75" customHeight="1">
      <c r="A30" s="137" t="s">
        <v>116</v>
      </c>
      <c r="B30" s="162" t="s">
        <v>139</v>
      </c>
      <c r="C30" s="159"/>
      <c r="D30" s="141"/>
      <c r="E30" s="138"/>
      <c r="M30" s="154" t="s">
        <v>0</v>
      </c>
      <c r="N30" s="42">
        <v>18</v>
      </c>
      <c r="O30" s="41">
        <f t="shared" si="0"/>
        <v>18</v>
      </c>
    </row>
    <row r="31" spans="1:15" s="58" customFormat="1" ht="21.75" customHeight="1">
      <c r="A31" s="56" t="s">
        <v>117</v>
      </c>
      <c r="B31" s="161" t="s">
        <v>124</v>
      </c>
      <c r="C31" s="158"/>
      <c r="D31" s="5"/>
      <c r="E31" s="129"/>
      <c r="M31" s="154" t="s">
        <v>0</v>
      </c>
      <c r="N31" s="42">
        <v>18</v>
      </c>
      <c r="O31" s="41">
        <f t="shared" si="0"/>
        <v>18</v>
      </c>
    </row>
    <row r="32" spans="1:15" s="58" customFormat="1" ht="21.75" customHeight="1">
      <c r="A32" s="137" t="s">
        <v>118</v>
      </c>
      <c r="B32" s="160" t="s">
        <v>125</v>
      </c>
      <c r="C32" s="159"/>
      <c r="D32" s="141"/>
      <c r="E32" s="138"/>
      <c r="M32" s="154" t="s">
        <v>0</v>
      </c>
      <c r="N32" s="42">
        <v>18</v>
      </c>
      <c r="O32" s="41">
        <f t="shared" si="0"/>
        <v>18</v>
      </c>
    </row>
    <row r="33" spans="1:15" s="58" customFormat="1" ht="21.75" customHeight="1">
      <c r="A33" s="56" t="s">
        <v>119</v>
      </c>
      <c r="B33" s="161" t="s">
        <v>126</v>
      </c>
      <c r="C33" s="158"/>
      <c r="D33" s="5"/>
      <c r="E33" s="129"/>
      <c r="M33" s="154" t="s">
        <v>0</v>
      </c>
      <c r="N33" s="42">
        <v>18</v>
      </c>
      <c r="O33" s="41">
        <f t="shared" si="0"/>
        <v>18</v>
      </c>
    </row>
    <row r="34" spans="1:15" s="58" customFormat="1" ht="21.75" customHeight="1">
      <c r="A34" s="137" t="s">
        <v>120</v>
      </c>
      <c r="B34" s="175" t="s">
        <v>140</v>
      </c>
      <c r="C34" s="173"/>
      <c r="D34" s="141"/>
      <c r="E34" s="138"/>
      <c r="G34" s="154"/>
      <c r="M34" s="154" t="s">
        <v>0</v>
      </c>
      <c r="N34" s="42">
        <v>18</v>
      </c>
      <c r="O34" s="41">
        <f t="shared" si="0"/>
        <v>18</v>
      </c>
    </row>
    <row r="35" spans="1:15" s="58" customFormat="1" ht="21.75" customHeight="1">
      <c r="A35" s="56" t="s">
        <v>129</v>
      </c>
      <c r="B35" s="172" t="s">
        <v>141</v>
      </c>
      <c r="C35" s="174"/>
      <c r="D35" s="5"/>
      <c r="E35" s="129"/>
      <c r="M35" s="151" t="s">
        <v>0</v>
      </c>
      <c r="N35" s="42">
        <v>18</v>
      </c>
      <c r="O35" s="41">
        <f t="shared" si="0"/>
        <v>18</v>
      </c>
    </row>
    <row r="36" spans="1:15" s="58" customFormat="1" ht="21.75" customHeight="1">
      <c r="A36" s="137" t="s">
        <v>142</v>
      </c>
      <c r="B36" s="196" t="s">
        <v>148</v>
      </c>
      <c r="C36" s="173"/>
      <c r="D36" s="141"/>
      <c r="E36" s="138"/>
      <c r="M36" s="151" t="s">
        <v>0</v>
      </c>
      <c r="N36" s="42">
        <v>18</v>
      </c>
      <c r="O36" s="41">
        <f>IF(OR(D36=M36,D36=""),N36,0)</f>
        <v>18</v>
      </c>
    </row>
    <row r="37" spans="1:15" s="58" customFormat="1" ht="21.75" customHeight="1">
      <c r="A37" s="56" t="s">
        <v>121</v>
      </c>
      <c r="B37" s="224" t="s">
        <v>113</v>
      </c>
      <c r="C37" s="225"/>
      <c r="D37" s="5"/>
      <c r="E37" s="129"/>
      <c r="G37" s="60"/>
      <c r="M37" s="58" t="s">
        <v>0</v>
      </c>
      <c r="N37" s="143">
        <v>32</v>
      </c>
      <c r="O37" s="41">
        <f>IF(OR(D37=M37,D37=""),N37,0)</f>
        <v>32</v>
      </c>
    </row>
    <row r="38" spans="2:17" s="143" customFormat="1" ht="24.75" customHeight="1">
      <c r="B38" s="233" t="s">
        <v>207</v>
      </c>
      <c r="C38" s="234"/>
      <c r="E38" s="146"/>
      <c r="M38" s="150"/>
      <c r="N38" s="150">
        <f>SUM(N15:N37)</f>
        <v>488</v>
      </c>
      <c r="O38" s="150">
        <f>SUM(O15:O37)</f>
        <v>488</v>
      </c>
      <c r="P38" s="150"/>
      <c r="Q38" s="152"/>
    </row>
    <row r="39" spans="1:17" s="42" customFormat="1" ht="24.75" customHeight="1">
      <c r="A39" s="46" t="s">
        <v>185</v>
      </c>
      <c r="B39" s="47"/>
      <c r="C39" s="47"/>
      <c r="D39" s="47"/>
      <c r="E39" s="127"/>
      <c r="M39" s="150"/>
      <c r="N39" s="150"/>
      <c r="O39" s="164"/>
      <c r="P39" s="62"/>
      <c r="Q39" s="63"/>
    </row>
    <row r="40" spans="1:17" ht="9.75" customHeight="1">
      <c r="A40" s="49"/>
      <c r="B40" s="48"/>
      <c r="C40" s="48"/>
      <c r="D40" s="48"/>
      <c r="E40" s="128"/>
      <c r="M40" s="143"/>
      <c r="N40" s="143"/>
      <c r="O40" s="143"/>
      <c r="P40" s="143"/>
      <c r="Q40" s="63"/>
    </row>
    <row r="41" spans="1:17" s="190" customFormat="1" ht="24.75" customHeight="1">
      <c r="A41" s="186"/>
      <c r="B41" s="186"/>
      <c r="C41" s="186"/>
      <c r="D41" s="187" t="s">
        <v>2</v>
      </c>
      <c r="E41" s="188" t="s">
        <v>36</v>
      </c>
      <c r="F41" s="189"/>
      <c r="M41" s="191" t="s">
        <v>1</v>
      </c>
      <c r="N41" s="191" t="s">
        <v>15</v>
      </c>
      <c r="O41" s="22">
        <f>O46/N46</f>
        <v>1</v>
      </c>
      <c r="P41" s="192"/>
      <c r="Q41" s="193"/>
    </row>
    <row r="42" spans="1:17" ht="27" customHeight="1">
      <c r="A42" s="56" t="s">
        <v>10</v>
      </c>
      <c r="B42" s="222" t="s">
        <v>186</v>
      </c>
      <c r="C42" s="223"/>
      <c r="D42" s="5"/>
      <c r="E42" s="130"/>
      <c r="M42" s="52" t="s">
        <v>0</v>
      </c>
      <c r="N42" s="42">
        <v>4</v>
      </c>
      <c r="O42" s="41">
        <f>IF(OR(D42=M42,D42=""),N42,0)</f>
        <v>4</v>
      </c>
      <c r="P42" s="150"/>
      <c r="Q42" s="152"/>
    </row>
    <row r="43" spans="1:15" s="143" customFormat="1" ht="27" customHeight="1">
      <c r="A43" s="137" t="s">
        <v>11</v>
      </c>
      <c r="B43" s="215" t="s">
        <v>187</v>
      </c>
      <c r="C43" s="216"/>
      <c r="D43" s="141"/>
      <c r="E43" s="142"/>
      <c r="M43" s="150" t="s">
        <v>0</v>
      </c>
      <c r="N43" s="42">
        <v>4</v>
      </c>
      <c r="O43" s="41">
        <f>IF(OR(D43=M43,D43=""),N43,0)</f>
        <v>4</v>
      </c>
    </row>
    <row r="44" spans="1:17" ht="25.5" customHeight="1">
      <c r="A44" s="56" t="s">
        <v>114</v>
      </c>
      <c r="B44" s="222" t="s">
        <v>208</v>
      </c>
      <c r="C44" s="223"/>
      <c r="D44" s="5"/>
      <c r="E44" s="130"/>
      <c r="M44" s="150" t="s">
        <v>0</v>
      </c>
      <c r="N44" s="42">
        <v>4</v>
      </c>
      <c r="O44" s="41">
        <f>IF(OR(D44=M44,D44=""),N44,0)</f>
        <v>4</v>
      </c>
      <c r="P44" s="58"/>
      <c r="Q44" s="58"/>
    </row>
    <row r="45" spans="1:15" s="143" customFormat="1" ht="30" customHeight="1">
      <c r="A45" s="137" t="s">
        <v>115</v>
      </c>
      <c r="B45" s="215" t="s">
        <v>188</v>
      </c>
      <c r="C45" s="216"/>
      <c r="D45" s="141"/>
      <c r="E45" s="142"/>
      <c r="M45" s="150" t="s">
        <v>0</v>
      </c>
      <c r="N45" s="42">
        <v>4</v>
      </c>
      <c r="O45" s="41">
        <f>IF(OR(D45=M45,D45=""),N45,0)</f>
        <v>4</v>
      </c>
    </row>
    <row r="46" spans="5:15" s="143" customFormat="1" ht="24.75" customHeight="1">
      <c r="E46" s="146"/>
      <c r="M46" s="150"/>
      <c r="N46" s="143">
        <f>SUM(N42:N45)</f>
        <v>16</v>
      </c>
      <c r="O46" s="143">
        <f>SUM(O42:O45)</f>
        <v>16</v>
      </c>
    </row>
    <row r="47" spans="1:20" ht="24.75" customHeight="1">
      <c r="A47" s="46" t="s">
        <v>189</v>
      </c>
      <c r="B47" s="47"/>
      <c r="C47" s="47"/>
      <c r="D47" s="47"/>
      <c r="E47" s="127"/>
      <c r="M47" s="150"/>
      <c r="N47" s="143"/>
      <c r="O47" s="143"/>
      <c r="P47" s="143"/>
      <c r="Q47" s="143"/>
      <c r="R47" s="143"/>
      <c r="S47" s="143"/>
      <c r="T47" s="143"/>
    </row>
    <row r="48" spans="13:20" ht="9.75" customHeight="1">
      <c r="M48" s="150"/>
      <c r="N48" s="143"/>
      <c r="O48" s="143"/>
      <c r="P48" s="143"/>
      <c r="Q48" s="143"/>
      <c r="R48" s="143"/>
      <c r="S48" s="143"/>
      <c r="T48" s="143"/>
    </row>
    <row r="49" spans="1:20" s="190" customFormat="1" ht="24.75" customHeight="1">
      <c r="A49" s="186"/>
      <c r="B49" s="186"/>
      <c r="C49" s="186"/>
      <c r="D49" s="187" t="s">
        <v>2</v>
      </c>
      <c r="E49" s="188" t="s">
        <v>36</v>
      </c>
      <c r="F49" s="189"/>
      <c r="M49" s="191" t="s">
        <v>1</v>
      </c>
      <c r="N49" s="191" t="s">
        <v>15</v>
      </c>
      <c r="O49" s="22">
        <f>O54/N54</f>
        <v>1</v>
      </c>
      <c r="P49" s="153"/>
      <c r="Q49" s="153"/>
      <c r="R49" s="153"/>
      <c r="S49" s="153"/>
      <c r="T49" s="153"/>
    </row>
    <row r="50" spans="1:20" s="181" customFormat="1" ht="24.75" customHeight="1">
      <c r="A50" s="137" t="s">
        <v>12</v>
      </c>
      <c r="B50" s="215" t="s">
        <v>143</v>
      </c>
      <c r="C50" s="216"/>
      <c r="D50" s="141"/>
      <c r="E50" s="184"/>
      <c r="F50" s="183"/>
      <c r="M50" s="52" t="s">
        <v>0</v>
      </c>
      <c r="N50" s="52">
        <v>24</v>
      </c>
      <c r="O50" s="52">
        <f>IF(OR(D50=M50,D50=""),N50,0)</f>
        <v>24</v>
      </c>
      <c r="P50" s="182"/>
      <c r="Q50" s="182"/>
      <c r="R50" s="182"/>
      <c r="S50" s="182"/>
      <c r="T50" s="182"/>
    </row>
    <row r="51" spans="1:20" ht="22.5" customHeight="1">
      <c r="A51" s="56" t="s">
        <v>13</v>
      </c>
      <c r="B51" s="222" t="s">
        <v>190</v>
      </c>
      <c r="C51" s="223"/>
      <c r="D51" s="5"/>
      <c r="E51" s="130"/>
      <c r="G51" s="55"/>
      <c r="M51" s="52" t="s">
        <v>0</v>
      </c>
      <c r="N51" s="42">
        <v>32</v>
      </c>
      <c r="O51" s="41">
        <f>IF(OR(D51=M51,D51=""),N51,0)</f>
        <v>32</v>
      </c>
      <c r="P51" s="143"/>
      <c r="Q51" s="143"/>
      <c r="R51" s="143"/>
      <c r="S51" s="143"/>
      <c r="T51" s="143"/>
    </row>
    <row r="52" spans="1:20" ht="26.25" customHeight="1">
      <c r="A52" s="137" t="s">
        <v>14</v>
      </c>
      <c r="B52" s="215" t="s">
        <v>191</v>
      </c>
      <c r="C52" s="216"/>
      <c r="D52" s="141"/>
      <c r="E52" s="142"/>
      <c r="G52" s="55"/>
      <c r="M52" s="52" t="s">
        <v>0</v>
      </c>
      <c r="N52" s="42">
        <v>24</v>
      </c>
      <c r="O52" s="41">
        <f>IF(OR(D52=M52,D52=""),N52,0)</f>
        <v>24</v>
      </c>
      <c r="P52" s="143"/>
      <c r="Q52" s="143"/>
      <c r="R52" s="143"/>
      <c r="S52" s="143"/>
      <c r="T52" s="143"/>
    </row>
    <row r="53" spans="1:20" ht="17.25" customHeight="1">
      <c r="A53" s="56" t="s">
        <v>90</v>
      </c>
      <c r="B53" s="222" t="s">
        <v>192</v>
      </c>
      <c r="C53" s="223"/>
      <c r="D53" s="5"/>
      <c r="E53" s="130"/>
      <c r="G53" s="55"/>
      <c r="M53" s="52" t="s">
        <v>0</v>
      </c>
      <c r="N53" s="42">
        <v>24</v>
      </c>
      <c r="O53" s="41">
        <f>IF(OR(D53=M53,D53=""),N53,0)</f>
        <v>24</v>
      </c>
      <c r="P53" s="176"/>
      <c r="Q53" s="152"/>
      <c r="R53" s="165"/>
      <c r="S53" s="143"/>
      <c r="T53" s="143"/>
    </row>
    <row r="54" spans="1:20" s="42" customFormat="1" ht="12.75">
      <c r="A54" s="41"/>
      <c r="B54" s="41"/>
      <c r="C54" s="41"/>
      <c r="D54" s="41"/>
      <c r="E54" s="126"/>
      <c r="M54" s="150"/>
      <c r="N54" s="150">
        <f>SUM(N50:N53)</f>
        <v>104</v>
      </c>
      <c r="O54" s="150">
        <f>SUM(O50:O53)</f>
        <v>104</v>
      </c>
      <c r="P54" s="150"/>
      <c r="Q54" s="152"/>
      <c r="R54" s="143"/>
      <c r="S54" s="143"/>
      <c r="T54" s="143"/>
    </row>
    <row r="55" spans="1:20" s="42" customFormat="1" ht="12.75">
      <c r="A55" s="41"/>
      <c r="B55" s="41"/>
      <c r="C55" s="41"/>
      <c r="D55" s="41"/>
      <c r="E55" s="126"/>
      <c r="M55" s="150"/>
      <c r="N55" s="150"/>
      <c r="O55" s="164"/>
      <c r="P55" s="150"/>
      <c r="Q55" s="152"/>
      <c r="R55" s="143"/>
      <c r="S55" s="143"/>
      <c r="T55" s="143"/>
    </row>
    <row r="56" spans="1:20" ht="24.75" customHeight="1">
      <c r="A56" s="46" t="s">
        <v>193</v>
      </c>
      <c r="B56" s="47"/>
      <c r="C56" s="47"/>
      <c r="D56" s="47"/>
      <c r="E56" s="127"/>
      <c r="M56" s="143"/>
      <c r="N56" s="143"/>
      <c r="O56" s="143"/>
      <c r="P56" s="143"/>
      <c r="Q56" s="152"/>
      <c r="R56" s="143"/>
      <c r="S56" s="143"/>
      <c r="T56" s="143"/>
    </row>
    <row r="57" spans="13:20" ht="9.75" customHeight="1">
      <c r="M57" s="150"/>
      <c r="N57" s="143"/>
      <c r="O57" s="143"/>
      <c r="P57" s="150"/>
      <c r="Q57" s="152"/>
      <c r="R57" s="143"/>
      <c r="S57" s="143"/>
      <c r="T57" s="143"/>
    </row>
    <row r="58" spans="1:20" s="190" customFormat="1" ht="24.75" customHeight="1">
      <c r="A58" s="186"/>
      <c r="B58" s="186"/>
      <c r="C58" s="186"/>
      <c r="D58" s="187" t="s">
        <v>2</v>
      </c>
      <c r="E58" s="188" t="s">
        <v>36</v>
      </c>
      <c r="F58" s="189"/>
      <c r="M58" s="191" t="s">
        <v>1</v>
      </c>
      <c r="N58" s="191" t="s">
        <v>15</v>
      </c>
      <c r="O58" s="22">
        <f>O67/N67</f>
        <v>1</v>
      </c>
      <c r="P58" s="153"/>
      <c r="Q58" s="153"/>
      <c r="R58" s="153"/>
      <c r="S58" s="153"/>
      <c r="T58" s="153"/>
    </row>
    <row r="59" spans="1:17" s="143" customFormat="1" ht="33" customHeight="1">
      <c r="A59" s="137" t="s">
        <v>17</v>
      </c>
      <c r="B59" s="211" t="s">
        <v>194</v>
      </c>
      <c r="C59" s="212"/>
      <c r="D59" s="141"/>
      <c r="E59" s="142"/>
      <c r="G59" s="170"/>
      <c r="M59" s="52" t="s">
        <v>0</v>
      </c>
      <c r="N59" s="143">
        <v>32</v>
      </c>
      <c r="O59" s="41">
        <f>IF(OR(D59=M59,D59=""),N59,0)</f>
        <v>32</v>
      </c>
      <c r="P59" s="150"/>
      <c r="Q59" s="152"/>
    </row>
    <row r="60" spans="1:17" s="143" customFormat="1" ht="33" customHeight="1">
      <c r="A60" s="56" t="s">
        <v>18</v>
      </c>
      <c r="B60" s="213" t="s">
        <v>209</v>
      </c>
      <c r="C60" s="214"/>
      <c r="D60" s="5"/>
      <c r="E60" s="130"/>
      <c r="G60" s="170"/>
      <c r="M60" s="52"/>
      <c r="O60" s="41"/>
      <c r="P60" s="150"/>
      <c r="Q60" s="152"/>
    </row>
    <row r="61" spans="1:20" ht="33" customHeight="1">
      <c r="A61" s="59" t="s">
        <v>137</v>
      </c>
      <c r="B61" s="226" t="s">
        <v>195</v>
      </c>
      <c r="C61" s="227"/>
      <c r="D61" s="201"/>
      <c r="E61" s="202"/>
      <c r="F61" s="143"/>
      <c r="G61" s="169"/>
      <c r="M61" s="52" t="s">
        <v>0</v>
      </c>
      <c r="N61" s="143">
        <v>32</v>
      </c>
      <c r="O61" s="41">
        <f aca="true" t="shared" si="1" ref="O61:O66">IF(OR(D61=M61,D61=""),N61,0)</f>
        <v>32</v>
      </c>
      <c r="P61" s="150"/>
      <c r="Q61" s="152"/>
      <c r="R61" s="143"/>
      <c r="S61" s="143"/>
      <c r="T61" s="143"/>
    </row>
    <row r="62" spans="1:20" ht="23.25" customHeight="1">
      <c r="A62" s="56" t="s">
        <v>152</v>
      </c>
      <c r="B62" s="213" t="s">
        <v>196</v>
      </c>
      <c r="C62" s="214"/>
      <c r="D62" s="5"/>
      <c r="E62" s="130"/>
      <c r="F62" s="143"/>
      <c r="M62" s="52"/>
      <c r="N62" s="143"/>
      <c r="P62" s="143"/>
      <c r="Q62" s="143"/>
      <c r="R62" s="143"/>
      <c r="S62" s="143"/>
      <c r="T62" s="143"/>
    </row>
    <row r="63" spans="1:20" ht="27" customHeight="1">
      <c r="A63" s="59" t="s">
        <v>154</v>
      </c>
      <c r="B63" s="203" t="s">
        <v>130</v>
      </c>
      <c r="C63" s="42"/>
      <c r="D63" s="201"/>
      <c r="E63" s="202"/>
      <c r="F63" s="143"/>
      <c r="G63" s="169"/>
      <c r="M63" s="52" t="s">
        <v>0</v>
      </c>
      <c r="N63" s="143">
        <v>24</v>
      </c>
      <c r="O63" s="41">
        <f t="shared" si="1"/>
        <v>24</v>
      </c>
      <c r="P63" s="143"/>
      <c r="Q63" s="143"/>
      <c r="R63" s="143"/>
      <c r="S63" s="143"/>
      <c r="T63" s="143"/>
    </row>
    <row r="64" spans="1:20" s="48" customFormat="1" ht="27" customHeight="1">
      <c r="A64" s="56" t="s">
        <v>153</v>
      </c>
      <c r="B64" s="220" t="s">
        <v>138</v>
      </c>
      <c r="C64" s="221"/>
      <c r="D64" s="5"/>
      <c r="E64" s="130"/>
      <c r="F64" s="143"/>
      <c r="G64" s="169"/>
      <c r="M64" s="52" t="s">
        <v>0</v>
      </c>
      <c r="N64" s="143">
        <v>24</v>
      </c>
      <c r="O64" s="41">
        <f t="shared" si="1"/>
        <v>24</v>
      </c>
      <c r="P64" s="177"/>
      <c r="Q64" s="177"/>
      <c r="R64" s="177"/>
      <c r="S64" s="177"/>
      <c r="T64" s="177"/>
    </row>
    <row r="65" spans="1:20" ht="27" customHeight="1">
      <c r="A65" s="59" t="s">
        <v>155</v>
      </c>
      <c r="B65" s="203" t="s">
        <v>197</v>
      </c>
      <c r="C65" s="203"/>
      <c r="D65" s="201"/>
      <c r="E65" s="202"/>
      <c r="F65" s="143"/>
      <c r="M65" s="52" t="s">
        <v>0</v>
      </c>
      <c r="N65" s="143">
        <v>6</v>
      </c>
      <c r="O65" s="41">
        <f t="shared" si="1"/>
        <v>6</v>
      </c>
      <c r="P65" s="143"/>
      <c r="Q65" s="143"/>
      <c r="R65" s="143"/>
      <c r="S65" s="176"/>
      <c r="T65" s="143"/>
    </row>
    <row r="66" spans="1:20" ht="27" customHeight="1">
      <c r="A66" s="56" t="s">
        <v>156</v>
      </c>
      <c r="B66" s="220" t="s">
        <v>145</v>
      </c>
      <c r="C66" s="221"/>
      <c r="D66" s="5"/>
      <c r="E66" s="130"/>
      <c r="F66" s="143"/>
      <c r="M66" s="52" t="s">
        <v>0</v>
      </c>
      <c r="N66" s="143">
        <v>6</v>
      </c>
      <c r="O66" s="41">
        <f t="shared" si="1"/>
        <v>6</v>
      </c>
      <c r="P66" s="176"/>
      <c r="Q66" s="152"/>
      <c r="R66" s="165"/>
      <c r="S66" s="143"/>
      <c r="T66" s="143"/>
    </row>
    <row r="67" spans="4:20" ht="24.75" customHeight="1">
      <c r="D67" s="200"/>
      <c r="M67" s="143"/>
      <c r="N67" s="143">
        <f>SUM(N59:N66)</f>
        <v>124</v>
      </c>
      <c r="O67" s="143">
        <f>SUM(O59:O66)</f>
        <v>124</v>
      </c>
      <c r="P67" s="143"/>
      <c r="Q67" s="152"/>
      <c r="R67" s="143"/>
      <c r="S67" s="143"/>
      <c r="T67" s="143"/>
    </row>
    <row r="68" spans="1:20" ht="24.75" customHeight="1">
      <c r="A68" s="46" t="s">
        <v>198</v>
      </c>
      <c r="B68" s="47"/>
      <c r="C68" s="47"/>
      <c r="D68" s="47"/>
      <c r="E68" s="127"/>
      <c r="M68" s="150"/>
      <c r="N68" s="143"/>
      <c r="O68" s="143"/>
      <c r="P68" s="150"/>
      <c r="Q68" s="152"/>
      <c r="R68" s="143"/>
      <c r="S68" s="143"/>
      <c r="T68" s="143"/>
    </row>
    <row r="69" spans="13:20" ht="9.75" customHeight="1">
      <c r="M69" s="150"/>
      <c r="N69" s="143"/>
      <c r="O69" s="143"/>
      <c r="P69" s="150"/>
      <c r="Q69" s="152"/>
      <c r="R69" s="143"/>
      <c r="S69" s="143"/>
      <c r="T69" s="143"/>
    </row>
    <row r="70" spans="1:20" s="190" customFormat="1" ht="24.75" customHeight="1">
      <c r="A70" s="186"/>
      <c r="B70" s="186"/>
      <c r="C70" s="186"/>
      <c r="D70" s="187" t="s">
        <v>2</v>
      </c>
      <c r="E70" s="188" t="s">
        <v>36</v>
      </c>
      <c r="F70" s="189"/>
      <c r="M70" s="191" t="s">
        <v>1</v>
      </c>
      <c r="N70" s="191" t="s">
        <v>15</v>
      </c>
      <c r="O70" s="22">
        <f>O89/N89</f>
        <v>1.0810810810810811</v>
      </c>
      <c r="P70" s="153"/>
      <c r="Q70" s="153"/>
      <c r="R70" s="153"/>
      <c r="S70" s="153"/>
      <c r="T70" s="153"/>
    </row>
    <row r="71" spans="1:15" s="143" customFormat="1" ht="25.5" customHeight="1">
      <c r="A71" s="137" t="s">
        <v>19</v>
      </c>
      <c r="B71" s="211" t="s">
        <v>159</v>
      </c>
      <c r="C71" s="212"/>
      <c r="D71" s="141"/>
      <c r="E71" s="167"/>
      <c r="F71" s="156"/>
      <c r="G71" s="170"/>
      <c r="M71" s="52" t="s">
        <v>0</v>
      </c>
      <c r="N71" s="156">
        <v>24</v>
      </c>
      <c r="O71" s="41">
        <f>IF(OR(D71=M71,D71=""),N71,0)</f>
        <v>24</v>
      </c>
    </row>
    <row r="72" spans="1:17" s="143" customFormat="1" ht="25.5" customHeight="1">
      <c r="A72" s="56" t="s">
        <v>20</v>
      </c>
      <c r="B72" s="213" t="s">
        <v>131</v>
      </c>
      <c r="C72" s="214"/>
      <c r="D72" s="5"/>
      <c r="E72" s="197"/>
      <c r="M72" s="52" t="s">
        <v>0</v>
      </c>
      <c r="N72" s="143">
        <v>24</v>
      </c>
      <c r="O72" s="41">
        <f aca="true" t="shared" si="2" ref="O72:O88">IF(OR(D72=M72,D72=""),N72,0)</f>
        <v>24</v>
      </c>
      <c r="P72" s="150"/>
      <c r="Q72" s="152"/>
    </row>
    <row r="73" spans="1:20" ht="25.5" customHeight="1">
      <c r="A73" s="137" t="s">
        <v>21</v>
      </c>
      <c r="B73" s="211" t="s">
        <v>199</v>
      </c>
      <c r="C73" s="212"/>
      <c r="D73" s="141"/>
      <c r="E73" s="167"/>
      <c r="F73" s="156"/>
      <c r="G73" s="171"/>
      <c r="M73" s="52" t="s">
        <v>0</v>
      </c>
      <c r="N73" s="156">
        <v>32</v>
      </c>
      <c r="O73" s="41">
        <f t="shared" si="2"/>
        <v>32</v>
      </c>
      <c r="P73" s="150"/>
      <c r="Q73" s="152"/>
      <c r="R73" s="143"/>
      <c r="S73" s="143"/>
      <c r="T73" s="143"/>
    </row>
    <row r="74" spans="1:17" s="143" customFormat="1" ht="30" customHeight="1">
      <c r="A74" s="56" t="s">
        <v>91</v>
      </c>
      <c r="B74" s="213" t="s">
        <v>200</v>
      </c>
      <c r="C74" s="214"/>
      <c r="D74" s="5"/>
      <c r="E74" s="168"/>
      <c r="F74" s="156"/>
      <c r="G74" s="170"/>
      <c r="M74" s="52" t="s">
        <v>0</v>
      </c>
      <c r="N74" s="156">
        <v>24</v>
      </c>
      <c r="O74" s="41">
        <f t="shared" si="2"/>
        <v>24</v>
      </c>
      <c r="P74" s="150"/>
      <c r="Q74" s="152"/>
    </row>
    <row r="75" spans="1:20" s="58" customFormat="1" ht="21.75" customHeight="1">
      <c r="A75" s="137" t="s">
        <v>92</v>
      </c>
      <c r="B75" s="211" t="s">
        <v>201</v>
      </c>
      <c r="C75" s="212"/>
      <c r="D75" s="141"/>
      <c r="E75" s="167"/>
      <c r="F75" s="156"/>
      <c r="G75" s="170"/>
      <c r="M75" s="52" t="s">
        <v>0</v>
      </c>
      <c r="N75" s="156">
        <v>24</v>
      </c>
      <c r="O75" s="41">
        <f t="shared" si="2"/>
        <v>24</v>
      </c>
      <c r="P75" s="150"/>
      <c r="Q75" s="152"/>
      <c r="R75" s="143"/>
      <c r="S75" s="143"/>
      <c r="T75" s="143"/>
    </row>
    <row r="76" spans="1:17" s="143" customFormat="1" ht="21.75" customHeight="1">
      <c r="A76" s="56" t="s">
        <v>93</v>
      </c>
      <c r="B76" s="68" t="s">
        <v>134</v>
      </c>
      <c r="C76" s="58"/>
      <c r="D76" s="5"/>
      <c r="E76" s="168"/>
      <c r="F76" s="156"/>
      <c r="G76" s="170"/>
      <c r="M76" s="52" t="s">
        <v>0</v>
      </c>
      <c r="N76" s="156">
        <v>24</v>
      </c>
      <c r="O76" s="41">
        <f t="shared" si="2"/>
        <v>24</v>
      </c>
      <c r="P76" s="150"/>
      <c r="Q76" s="152"/>
    </row>
    <row r="77" spans="1:20" s="58" customFormat="1" ht="25.5" customHeight="1">
      <c r="A77" s="137" t="s">
        <v>94</v>
      </c>
      <c r="B77" s="145" t="s">
        <v>164</v>
      </c>
      <c r="C77" s="143"/>
      <c r="D77" s="141"/>
      <c r="E77" s="145"/>
      <c r="F77" s="143"/>
      <c r="M77" s="52" t="s">
        <v>0</v>
      </c>
      <c r="N77" s="143">
        <v>48</v>
      </c>
      <c r="O77" s="41">
        <f t="shared" si="2"/>
        <v>48</v>
      </c>
      <c r="P77" s="143"/>
      <c r="Q77" s="143"/>
      <c r="R77" s="143"/>
      <c r="S77" s="143"/>
      <c r="T77" s="143"/>
    </row>
    <row r="78" spans="1:17" s="143" customFormat="1" ht="22.5" customHeight="1">
      <c r="A78" s="56" t="s">
        <v>160</v>
      </c>
      <c r="B78" s="213" t="s">
        <v>165</v>
      </c>
      <c r="C78" s="214"/>
      <c r="D78" s="5"/>
      <c r="E78" s="168" t="s">
        <v>166</v>
      </c>
      <c r="F78" s="156"/>
      <c r="M78" s="52" t="s">
        <v>0</v>
      </c>
      <c r="N78" s="156">
        <v>48</v>
      </c>
      <c r="O78" s="41">
        <f t="shared" si="2"/>
        <v>48</v>
      </c>
      <c r="P78" s="66" t="s">
        <v>40</v>
      </c>
      <c r="Q78" s="179">
        <f>IF(OR(D78=P78,D78=""),-N78,0)</f>
        <v>-48</v>
      </c>
    </row>
    <row r="79" spans="1:20" s="58" customFormat="1" ht="25.5" customHeight="1">
      <c r="A79" s="137" t="s">
        <v>95</v>
      </c>
      <c r="B79" s="211" t="s">
        <v>167</v>
      </c>
      <c r="C79" s="212"/>
      <c r="D79" s="141"/>
      <c r="E79" s="145"/>
      <c r="F79" s="143"/>
      <c r="M79" s="52" t="s">
        <v>0</v>
      </c>
      <c r="N79" s="143">
        <v>48</v>
      </c>
      <c r="O79" s="41">
        <f t="shared" si="2"/>
        <v>48</v>
      </c>
      <c r="P79" s="143"/>
      <c r="Q79" s="143"/>
      <c r="R79" s="143"/>
      <c r="S79" s="143"/>
      <c r="T79" s="143"/>
    </row>
    <row r="80" spans="1:15" s="143" customFormat="1" ht="25.5" customHeight="1">
      <c r="A80" s="56" t="s">
        <v>161</v>
      </c>
      <c r="B80" s="213" t="s">
        <v>168</v>
      </c>
      <c r="C80" s="214"/>
      <c r="D80" s="5"/>
      <c r="E80" s="68"/>
      <c r="M80" s="52" t="s">
        <v>0</v>
      </c>
      <c r="N80" s="143">
        <v>48</v>
      </c>
      <c r="O80" s="41">
        <f t="shared" si="2"/>
        <v>48</v>
      </c>
    </row>
    <row r="81" spans="1:20" s="58" customFormat="1" ht="22.5" customHeight="1">
      <c r="A81" s="137" t="s">
        <v>96</v>
      </c>
      <c r="B81" s="211" t="s">
        <v>144</v>
      </c>
      <c r="C81" s="212"/>
      <c r="D81" s="141"/>
      <c r="E81" s="167"/>
      <c r="F81" s="156"/>
      <c r="M81" s="52" t="s">
        <v>0</v>
      </c>
      <c r="N81" s="156">
        <v>48</v>
      </c>
      <c r="O81" s="41">
        <f t="shared" si="2"/>
        <v>48</v>
      </c>
      <c r="P81" s="143"/>
      <c r="Q81" s="143"/>
      <c r="R81" s="143"/>
      <c r="S81" s="143"/>
      <c r="T81" s="143"/>
    </row>
    <row r="82" spans="1:15" s="143" customFormat="1" ht="22.5" customHeight="1">
      <c r="A82" s="56" t="s">
        <v>97</v>
      </c>
      <c r="B82" s="68" t="s">
        <v>133</v>
      </c>
      <c r="C82" s="58"/>
      <c r="D82" s="5"/>
      <c r="E82" s="68"/>
      <c r="M82" s="52" t="s">
        <v>0</v>
      </c>
      <c r="N82" s="143">
        <v>24</v>
      </c>
      <c r="O82" s="41">
        <f t="shared" si="2"/>
        <v>24</v>
      </c>
    </row>
    <row r="83" spans="1:20" s="58" customFormat="1" ht="22.5" customHeight="1">
      <c r="A83" s="137" t="s">
        <v>98</v>
      </c>
      <c r="B83" s="230" t="s">
        <v>132</v>
      </c>
      <c r="C83" s="231"/>
      <c r="D83" s="141"/>
      <c r="E83" s="145"/>
      <c r="F83" s="143"/>
      <c r="G83" s="154"/>
      <c r="M83" s="52" t="s">
        <v>0</v>
      </c>
      <c r="N83" s="143">
        <v>32</v>
      </c>
      <c r="O83" s="41">
        <f t="shared" si="2"/>
        <v>32</v>
      </c>
      <c r="P83" s="143"/>
      <c r="Q83" s="143"/>
      <c r="R83" s="143"/>
      <c r="S83" s="143"/>
      <c r="T83" s="143"/>
    </row>
    <row r="84" spans="1:15" s="143" customFormat="1" ht="22.5" customHeight="1">
      <c r="A84" s="56" t="s">
        <v>99</v>
      </c>
      <c r="B84" s="68" t="s">
        <v>147</v>
      </c>
      <c r="C84" s="58"/>
      <c r="D84" s="5"/>
      <c r="E84" s="68"/>
      <c r="M84" s="52"/>
      <c r="O84" s="41"/>
    </row>
    <row r="85" spans="1:20" s="58" customFormat="1" ht="22.5" customHeight="1">
      <c r="A85" s="137" t="s">
        <v>162</v>
      </c>
      <c r="B85" s="198" t="s">
        <v>169</v>
      </c>
      <c r="C85" s="143"/>
      <c r="D85" s="141"/>
      <c r="E85" s="167"/>
      <c r="F85" s="156"/>
      <c r="M85" s="52" t="s">
        <v>0</v>
      </c>
      <c r="N85" s="156">
        <v>48</v>
      </c>
      <c r="O85" s="41">
        <f t="shared" si="2"/>
        <v>48</v>
      </c>
      <c r="P85" s="143"/>
      <c r="Q85" s="143"/>
      <c r="R85" s="143"/>
      <c r="S85" s="143"/>
      <c r="T85" s="143"/>
    </row>
    <row r="86" spans="1:15" s="143" customFormat="1" ht="22.5" customHeight="1">
      <c r="A86" s="56" t="s">
        <v>163</v>
      </c>
      <c r="B86" s="163" t="s">
        <v>170</v>
      </c>
      <c r="C86" s="58"/>
      <c r="D86" s="5"/>
      <c r="E86" s="68"/>
      <c r="M86" s="52" t="s">
        <v>0</v>
      </c>
      <c r="N86" s="143">
        <v>48</v>
      </c>
      <c r="O86" s="41">
        <f t="shared" si="2"/>
        <v>48</v>
      </c>
    </row>
    <row r="87" spans="1:15" s="58" customFormat="1" ht="22.5" customHeight="1">
      <c r="A87" s="137" t="s">
        <v>100</v>
      </c>
      <c r="B87" s="145" t="s">
        <v>149</v>
      </c>
      <c r="C87" s="143"/>
      <c r="D87" s="141"/>
      <c r="E87" s="145"/>
      <c r="F87" s="143"/>
      <c r="M87" s="52" t="s">
        <v>0</v>
      </c>
      <c r="N87" s="143">
        <v>48</v>
      </c>
      <c r="O87" s="41">
        <f t="shared" si="2"/>
        <v>48</v>
      </c>
    </row>
    <row r="88" spans="1:15" s="143" customFormat="1" ht="22.5" customHeight="1">
      <c r="A88" s="56" t="s">
        <v>101</v>
      </c>
      <c r="B88" s="197" t="s">
        <v>171</v>
      </c>
      <c r="C88" s="58"/>
      <c r="D88" s="5"/>
      <c r="E88" s="68"/>
      <c r="G88" s="170"/>
      <c r="M88" s="52" t="s">
        <v>0</v>
      </c>
      <c r="N88" s="143">
        <v>48</v>
      </c>
      <c r="O88" s="41">
        <f t="shared" si="2"/>
        <v>48</v>
      </c>
    </row>
    <row r="89" spans="5:15" ht="24.75" customHeight="1">
      <c r="E89" s="41"/>
      <c r="F89" s="41"/>
      <c r="N89" s="41">
        <f>SUM(N71:N88)+Q78</f>
        <v>592</v>
      </c>
      <c r="O89" s="41">
        <f>SUM(O71:O88)</f>
        <v>640</v>
      </c>
    </row>
    <row r="90" spans="1:5" ht="24.75" customHeight="1">
      <c r="A90" s="46" t="s">
        <v>210</v>
      </c>
      <c r="B90" s="47"/>
      <c r="C90" s="47"/>
      <c r="D90" s="47"/>
      <c r="E90" s="127"/>
    </row>
    <row r="91" spans="13:20" ht="9.75" customHeight="1">
      <c r="M91" s="150"/>
      <c r="N91" s="143"/>
      <c r="O91" s="143"/>
      <c r="P91" s="150"/>
      <c r="Q91" s="152"/>
      <c r="R91" s="143"/>
      <c r="S91" s="143"/>
      <c r="T91" s="143"/>
    </row>
    <row r="92" spans="1:20" s="190" customFormat="1" ht="24.75" customHeight="1">
      <c r="A92" s="186"/>
      <c r="B92" s="186"/>
      <c r="C92" s="186"/>
      <c r="D92" s="187" t="s">
        <v>2</v>
      </c>
      <c r="E92" s="188" t="s">
        <v>36</v>
      </c>
      <c r="F92" s="189"/>
      <c r="M92" s="191" t="s">
        <v>1</v>
      </c>
      <c r="N92" s="191" t="s">
        <v>15</v>
      </c>
      <c r="O92" s="22">
        <f>O95/N95</f>
        <v>1</v>
      </c>
      <c r="P92" s="153"/>
      <c r="Q92" s="153"/>
      <c r="R92" s="153"/>
      <c r="S92" s="153"/>
      <c r="T92" s="153"/>
    </row>
    <row r="93" spans="1:15" s="143" customFormat="1" ht="23.25" customHeight="1">
      <c r="A93" s="137" t="s">
        <v>22</v>
      </c>
      <c r="B93" s="155" t="s">
        <v>135</v>
      </c>
      <c r="C93" s="156"/>
      <c r="D93" s="141"/>
      <c r="E93" s="142"/>
      <c r="M93" s="52" t="s">
        <v>0</v>
      </c>
      <c r="N93" s="143">
        <v>48</v>
      </c>
      <c r="O93" s="41">
        <f>IF(OR(D93=M93,D93=""),N93,0)</f>
        <v>48</v>
      </c>
    </row>
    <row r="94" spans="1:15" s="58" customFormat="1" ht="23.25" customHeight="1">
      <c r="A94" s="56" t="s">
        <v>146</v>
      </c>
      <c r="B94" s="213" t="s">
        <v>202</v>
      </c>
      <c r="C94" s="214"/>
      <c r="D94" s="5"/>
      <c r="E94" s="130"/>
      <c r="G94" s="154"/>
      <c r="M94" s="52" t="s">
        <v>0</v>
      </c>
      <c r="N94" s="143">
        <v>32</v>
      </c>
      <c r="O94" s="41">
        <f>IF(OR(D94=M94,D94=""),N94,0)</f>
        <v>32</v>
      </c>
    </row>
    <row r="95" spans="1:15" ht="24.75" customHeight="1">
      <c r="A95" s="137"/>
      <c r="B95" s="144"/>
      <c r="C95" s="147"/>
      <c r="D95" s="148"/>
      <c r="E95" s="142"/>
      <c r="N95" s="41">
        <f>SUM(N93:N94)</f>
        <v>80</v>
      </c>
      <c r="O95" s="41">
        <f>SUM(O93:O94)</f>
        <v>80</v>
      </c>
    </row>
    <row r="96" spans="1:5" ht="24.75" customHeight="1">
      <c r="A96" s="46" t="s">
        <v>172</v>
      </c>
      <c r="B96" s="71"/>
      <c r="C96" s="71"/>
      <c r="D96" s="71"/>
      <c r="E96" s="131"/>
    </row>
    <row r="97" spans="1:5" ht="12.75">
      <c r="A97" s="58"/>
      <c r="B97" s="58"/>
      <c r="C97" s="58"/>
      <c r="D97" s="58"/>
      <c r="E97" s="132"/>
    </row>
    <row r="98" spans="1:5" ht="12.75">
      <c r="A98" s="58"/>
      <c r="B98" s="72" t="s">
        <v>43</v>
      </c>
      <c r="C98" s="72"/>
      <c r="D98" s="72" t="s">
        <v>37</v>
      </c>
      <c r="E98" s="132"/>
    </row>
    <row r="99" spans="1:5" ht="12.75">
      <c r="A99" s="58"/>
      <c r="B99" s="39"/>
      <c r="C99" s="73"/>
      <c r="D99" s="40"/>
      <c r="E99" s="132"/>
    </row>
    <row r="100" spans="1:5" ht="12.75">
      <c r="A100" s="58"/>
      <c r="B100" s="39"/>
      <c r="C100" s="73"/>
      <c r="D100" s="40"/>
      <c r="E100" s="132"/>
    </row>
    <row r="101" spans="1:5" ht="12.75">
      <c r="A101" s="58"/>
      <c r="B101" s="39"/>
      <c r="C101" s="73"/>
      <c r="D101" s="40"/>
      <c r="E101" s="132"/>
    </row>
    <row r="102" spans="1:5" ht="12.75">
      <c r="A102" s="58"/>
      <c r="B102" s="39"/>
      <c r="C102" s="73"/>
      <c r="D102" s="40"/>
      <c r="E102" s="132"/>
    </row>
    <row r="103" spans="1:5" ht="12.75">
      <c r="A103" s="58"/>
      <c r="B103" s="39"/>
      <c r="C103" s="73"/>
      <c r="D103" s="40"/>
      <c r="E103" s="132"/>
    </row>
    <row r="104" spans="1:5" ht="12.75">
      <c r="A104" s="58"/>
      <c r="B104" s="39"/>
      <c r="C104" s="73"/>
      <c r="D104" s="40"/>
      <c r="E104" s="132"/>
    </row>
    <row r="105" spans="1:5" ht="12.75">
      <c r="A105" s="58"/>
      <c r="B105" s="39"/>
      <c r="C105" s="73"/>
      <c r="D105" s="40"/>
      <c r="E105" s="132"/>
    </row>
    <row r="106" spans="1:5" ht="12.75">
      <c r="A106" s="58"/>
      <c r="B106" s="39"/>
      <c r="C106" s="73"/>
      <c r="D106" s="40"/>
      <c r="E106" s="132"/>
    </row>
    <row r="107" spans="1:5" ht="12.75">
      <c r="A107" s="58"/>
      <c r="B107" s="39"/>
      <c r="C107" s="73"/>
      <c r="D107" s="40"/>
      <c r="E107" s="132"/>
    </row>
    <row r="108" spans="1:5" ht="12.75">
      <c r="A108" s="58"/>
      <c r="B108" s="39"/>
      <c r="C108" s="73"/>
      <c r="D108" s="40"/>
      <c r="E108" s="132"/>
    </row>
    <row r="109" spans="1:5" ht="12.75">
      <c r="A109" s="58"/>
      <c r="B109" s="58"/>
      <c r="C109" s="58"/>
      <c r="D109" s="58"/>
      <c r="E109" s="132"/>
    </row>
  </sheetData>
  <sheetProtection selectLockedCells="1"/>
  <mergeCells count="41">
    <mergeCell ref="B38:C38"/>
    <mergeCell ref="B53:C53"/>
    <mergeCell ref="B60:C60"/>
    <mergeCell ref="B74:C74"/>
    <mergeCell ref="B83:C83"/>
    <mergeCell ref="B15:C15"/>
    <mergeCell ref="B16:C16"/>
    <mergeCell ref="B19:C19"/>
    <mergeCell ref="B21:C21"/>
    <mergeCell ref="B22:C22"/>
    <mergeCell ref="B20:C20"/>
    <mergeCell ref="B29:C29"/>
    <mergeCell ref="B37:C37"/>
    <mergeCell ref="B42:C42"/>
    <mergeCell ref="B45:C45"/>
    <mergeCell ref="B61:C61"/>
    <mergeCell ref="B24:C24"/>
    <mergeCell ref="B26:C26"/>
    <mergeCell ref="B27:C27"/>
    <mergeCell ref="B25:C25"/>
    <mergeCell ref="B51:C51"/>
    <mergeCell ref="B72:C72"/>
    <mergeCell ref="B50:C50"/>
    <mergeCell ref="B94:C94"/>
    <mergeCell ref="B75:C75"/>
    <mergeCell ref="B78:C78"/>
    <mergeCell ref="B81:C81"/>
    <mergeCell ref="B59:C59"/>
    <mergeCell ref="B62:C62"/>
    <mergeCell ref="B64:C64"/>
    <mergeCell ref="B71:C71"/>
    <mergeCell ref="B23:C23"/>
    <mergeCell ref="B79:C79"/>
    <mergeCell ref="B80:C80"/>
    <mergeCell ref="B52:C52"/>
    <mergeCell ref="B28:C28"/>
    <mergeCell ref="A9:F9"/>
    <mergeCell ref="B73:C73"/>
    <mergeCell ref="B66:C66"/>
    <mergeCell ref="B43:C43"/>
    <mergeCell ref="B44:C44"/>
  </mergeCells>
  <dataValidations count="4">
    <dataValidation type="list" allowBlank="1" showInputMessage="1" showErrorMessage="1" sqref="D93:D94 D85:D88 D15:D16 D79:D83 D71:D77">
      <formula1>$E$2:$E$3</formula1>
    </dataValidation>
    <dataValidation type="list" allowBlank="1" showInputMessage="1" showErrorMessage="1" sqref="D78">
      <formula1>$E$2:$E$4</formula1>
    </dataValidation>
    <dataValidation type="list" allowBlank="1" showInputMessage="1" showErrorMessage="1" sqref="D63:D66 D59:D61 D42:D45 D50:D53 D18:D28 D30:D37">
      <formula1>"Oui,Non"</formula1>
    </dataValidation>
    <dataValidation type="list" allowBlank="1" showDropDown="1" showInputMessage="1" showErrorMessage="1" sqref="D29">
      <formula1>"Oui,Non"</formula1>
    </dataValidation>
  </dataValidations>
  <printOptions/>
  <pageMargins left="0.7086614173228347" right="0.7086614173228347" top="0.7480314960629921" bottom="0.7480314960629921" header="0.31496062992125984" footer="0.31496062992125984"/>
  <pageSetup horizontalDpi="200" verticalDpi="200" orientation="landscape" paperSize="9" scale="59" r:id="rId2"/>
  <rowBreaks count="2" manualBreakCount="2">
    <brk id="38" min="1" max="14" man="1"/>
    <brk id="67" min="1" max="14" man="1"/>
  </rowBreaks>
  <colBreaks count="2" manualBreakCount="2">
    <brk id="5" max="107" man="1"/>
    <brk id="15" max="65535" man="1"/>
  </colBreaks>
  <drawing r:id="rId1"/>
</worksheet>
</file>

<file path=xl/worksheets/sheet4.xml><?xml version="1.0" encoding="utf-8"?>
<worksheet xmlns="http://schemas.openxmlformats.org/spreadsheetml/2006/main" xmlns:r="http://schemas.openxmlformats.org/officeDocument/2006/relationships">
  <sheetPr codeName="Feuil4"/>
  <dimension ref="A9:C63"/>
  <sheetViews>
    <sheetView tabSelected="1" zoomScalePageLayoutView="0" workbookViewId="0" topLeftCell="A1">
      <pane ySplit="10" topLeftCell="A11" activePane="bottomLeft" state="frozen"/>
      <selection pane="topLeft" activeCell="B29" sqref="B29"/>
      <selection pane="bottomLeft" activeCell="B5" sqref="B5"/>
    </sheetView>
  </sheetViews>
  <sheetFormatPr defaultColWidth="11.421875" defaultRowHeight="12.75"/>
  <cols>
    <col min="1" max="1" width="80.7109375" style="25" customWidth="1"/>
    <col min="2" max="2" width="32.140625" style="25" customWidth="1"/>
    <col min="3" max="3" width="9.00390625" style="25" customWidth="1"/>
    <col min="4" max="16384" width="11.421875" style="25" customWidth="1"/>
  </cols>
  <sheetData>
    <row r="2" ht="12.75"/>
    <row r="3" ht="12.75"/>
    <row r="4" ht="12.75"/>
    <row r="5" ht="12.75"/>
    <row r="6" ht="13.5" customHeight="1"/>
    <row r="7" ht="14.25" customHeight="1"/>
    <row r="8" ht="17.25" customHeight="1"/>
    <row r="9" spans="1:2" s="26" customFormat="1" ht="54.75" customHeight="1" thickBot="1">
      <c r="A9" s="232" t="s">
        <v>205</v>
      </c>
      <c r="B9" s="232"/>
    </row>
    <row r="10" spans="1:3" s="29" customFormat="1" ht="23.25" customHeight="1" thickBot="1">
      <c r="A10" s="27" t="s">
        <v>47</v>
      </c>
      <c r="B10" s="108" t="e">
        <f>B63</f>
        <v>#DIV/0!</v>
      </c>
      <c r="C10" s="28"/>
    </row>
    <row r="13" spans="1:2" ht="12.75">
      <c r="A13" s="30" t="s">
        <v>25</v>
      </c>
      <c r="B13" s="74">
        <f>'Informations générales'!D16</f>
        <v>0</v>
      </c>
    </row>
    <row r="14" spans="1:2" ht="12.75">
      <c r="A14" s="78" t="s">
        <v>48</v>
      </c>
      <c r="B14" s="74">
        <f>'Informations générales'!D20</f>
        <v>0</v>
      </c>
    </row>
    <row r="15" spans="1:2" ht="12.75">
      <c r="A15" s="30" t="s">
        <v>24</v>
      </c>
      <c r="B15" s="75">
        <f>'Informations générales'!D13</f>
        <v>0</v>
      </c>
    </row>
    <row r="28" s="31" customFormat="1" ht="12.75" customHeight="1"/>
    <row r="30" s="31" customFormat="1" ht="12.75" customHeight="1"/>
    <row r="48" spans="1:2" ht="8.25" customHeight="1" thickBot="1">
      <c r="A48" s="25" t="s">
        <v>4</v>
      </c>
      <c r="B48" s="32"/>
    </row>
    <row r="49" ht="23.25" customHeight="1" thickBot="1">
      <c r="B49" s="204" t="s">
        <v>31</v>
      </c>
    </row>
    <row r="50" spans="1:2" ht="20.25" customHeight="1" thickBot="1">
      <c r="A50" s="33" t="str">
        <f>Questionnaire!A12</f>
        <v>1. Système assurance qualité</v>
      </c>
      <c r="B50" s="206" t="str">
        <f>IF(21-COUNTBLANK(Questionnaire!D15:D16)-COUNTBLANK(Questionnaire!D18:D28)-COUNTBLANK(Questionnaire!D30:D37)=0,"non renseigné",(COUNTIF(Questionnaire!D15:D16,"Non")+COUNTIF(Questionnaire!D18:D28,"Non")+COUNTIF(Questionnaire!D30:D37,"Non"))/(21-COUNTBLANK(Questionnaire!D15:D16)-COUNTBLANK(Questionnaire!D18:D28)-COUNTBLANK(Questionnaire!D30:D37)))</f>
        <v>non renseigné</v>
      </c>
    </row>
    <row r="51" ht="13.5" thickBot="1">
      <c r="B51" s="205"/>
    </row>
    <row r="52" spans="1:2" ht="20.25" customHeight="1" thickBot="1">
      <c r="A52" s="33" t="str">
        <f>Questionnaire!A39</f>
        <v>2. Commande des PTS à la pharmacie (pharmacie d'officine / PUI)</v>
      </c>
      <c r="B52" s="206" t="str">
        <f>IF(4-COUNTBLANK(Questionnaire!D42:D45)=0,"Non renseigné",(COUNTIF(Questionnaire!D42:D45,"Non"))/(4-COUNTBLANK(Questionnaire!D42:D45)))</f>
        <v>Non renseigné</v>
      </c>
    </row>
    <row r="53" ht="13.5" thickBot="1">
      <c r="B53" s="205"/>
    </row>
    <row r="54" spans="1:2" ht="20.25" customHeight="1" thickBot="1">
      <c r="A54" s="33" t="str">
        <f>Questionnaire!A47</f>
        <v>3. Livraison des PTS à l'EHPAD</v>
      </c>
      <c r="B54" s="206" t="str">
        <f>IF(4-COUNTBLANK(Questionnaire!D50:D53)=0,"Non renseigné",(COUNTIF(Questionnaire!D50:D53,"Non"))/(4-COUNTBLANK(Questionnaire!D50:D53)))</f>
        <v>Non renseigné</v>
      </c>
    </row>
    <row r="55" ht="13.5" thickBot="1">
      <c r="B55" s="205"/>
    </row>
    <row r="56" spans="1:3" ht="20.25" customHeight="1" thickBot="1">
      <c r="A56" s="33" t="str">
        <f>Questionnaire!A56</f>
        <v>4. Réception des PTS à l'EHPAD</v>
      </c>
      <c r="B56" s="206" t="str">
        <f>IF(7-COUNTBLANK(Questionnaire!D59:D61)-COUNTBLANK(Questionnaire!D63:D66)=0,"non renseigné",(COUNTIF(Questionnaire!D59:D61,"Non")+COUNTIF(Questionnaire!D63:D66,"Non"))/(7-COUNTBLANK(Questionnaire!D59:D61)-COUNTBLANK(Questionnaire!D63:D66)))</f>
        <v>non renseigné</v>
      </c>
      <c r="C56" s="34"/>
    </row>
    <row r="57" ht="13.5" thickBot="1">
      <c r="B57" s="205"/>
    </row>
    <row r="58" spans="1:2" ht="20.25" customHeight="1" thickBot="1">
      <c r="A58" s="33" t="str">
        <f>Questionnaire!A68</f>
        <v>5. Stockage des PTS dans la salle de soins</v>
      </c>
      <c r="B58" s="206" t="str">
        <f>IF(17-COUNTBLANK(Questionnaire!D71:D83)-COUNTBLANK(Questionnaire!D85:D88)=0,"non renseigné",(COUNTIF(Questionnaire!D71:D83,"Non")+COUNTIF(Questionnaire!D85:D88,"Non"))/(17-COUNTBLANK(Questionnaire!D71:D83)-COUNTBLANK(Questionnaire!D85:D88)))</f>
        <v>non renseigné</v>
      </c>
    </row>
    <row r="59" ht="13.5" thickBot="1">
      <c r="B59" s="205"/>
    </row>
    <row r="60" spans="1:2" ht="20.25" customHeight="1" thickBot="1">
      <c r="A60" s="33" t="str">
        <f>Questionnaire!A90</f>
        <v>6. Retour des PTS non utilisés vers la pharmacie (pharmacie d'officine / PUI)</v>
      </c>
      <c r="B60" s="206" t="str">
        <f>IF(2-COUNTBLANK(Questionnaire!D93:D94)=0,"Non renseigné",(COUNTIF(Questionnaire!D93:D94,"Non"))/(2-COUNTBLANK(Questionnaire!D93:D94)))</f>
        <v>Non renseigné</v>
      </c>
    </row>
    <row r="62" ht="13.5" thickBot="1"/>
    <row r="63" spans="1:3" s="29" customFormat="1" ht="20.25" customHeight="1" thickBot="1">
      <c r="A63" s="35" t="s">
        <v>30</v>
      </c>
      <c r="B63" s="109" t="e">
        <f>IF(COUNTBLANK(Questionnaire!D15:D94)=55,"non renseigné",COUNTIF(Questionnaire!D15:D94,"Non")/(COUNTIF(Questionnaire!D15:D94,"Oui")+COUNTIF(Questionnaire!D15:D94,"Non")))</f>
        <v>#DIV/0!</v>
      </c>
      <c r="C63" s="37"/>
    </row>
  </sheetData>
  <sheetProtection selectLockedCells="1" selectUnlockedCells="1"/>
  <mergeCells count="1">
    <mergeCell ref="A9:B9"/>
  </mergeCells>
  <conditionalFormatting sqref="B63">
    <cfRule type="cellIs" priority="2" dxfId="1" operator="equal" stopIfTrue="1">
      <formula>#DIV/0!</formula>
    </cfRule>
    <cfRule type="containsText" priority="3" dxfId="1" operator="containsText" stopIfTrue="1" text="DIV">
      <formula>NOT(ISERROR(SEARCH("DIV",B63)))</formula>
    </cfRule>
  </conditionalFormatting>
  <conditionalFormatting sqref="B56">
    <cfRule type="cellIs" priority="1" dxfId="0" operator="equal" stopIfTrue="1">
      <formula>"Sans objet"</formula>
    </cfRule>
  </conditionalFormatting>
  <printOptions/>
  <pageMargins left="0.7086614173228347" right="0.7086614173228347" top="0.1968503937007874" bottom="0.15748031496062992"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Feuil6"/>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41" customWidth="1"/>
    <col min="2" max="2" width="68.00390625" style="41" customWidth="1"/>
    <col min="3" max="3" width="11.28125" style="41" customWidth="1"/>
    <col min="4" max="4" width="14.57421875" style="41" customWidth="1"/>
    <col min="5" max="5" width="57.28125" style="41" customWidth="1"/>
    <col min="6" max="6" width="15.421875" style="41" customWidth="1"/>
    <col min="7" max="7" width="15.57421875" style="42" customWidth="1"/>
    <col min="8" max="8" width="0.42578125" style="41" customWidth="1"/>
    <col min="9" max="9" width="18.00390625" style="41" hidden="1" customWidth="1"/>
    <col min="10" max="10" width="18.28125" style="41" hidden="1" customWidth="1"/>
    <col min="11" max="11" width="21.7109375" style="41" hidden="1" customWidth="1"/>
    <col min="12" max="12" width="1.28515625" style="41" customWidth="1"/>
    <col min="13" max="13" width="7.57421875" style="41" customWidth="1"/>
    <col min="14" max="14" width="13.28125" style="41" hidden="1" customWidth="1"/>
    <col min="15" max="15" width="14.28125" style="41" hidden="1" customWidth="1"/>
    <col min="16" max="16" width="15.140625" style="41" hidden="1" customWidth="1"/>
    <col min="17" max="17" width="16.140625" style="41" hidden="1" customWidth="1"/>
    <col min="18" max="18" width="15.57421875" style="41" hidden="1" customWidth="1"/>
    <col min="19" max="19" width="15.7109375" style="41" hidden="1" customWidth="1"/>
    <col min="20" max="20" width="14.140625" style="41" hidden="1" customWidth="1"/>
    <col min="21" max="21" width="13.00390625" style="41" hidden="1" customWidth="1"/>
    <col min="22" max="22" width="13.7109375" style="41" hidden="1" customWidth="1"/>
    <col min="23" max="23" width="16.8515625" style="41" customWidth="1"/>
    <col min="24" max="24" width="15.8515625" style="41" customWidth="1"/>
    <col min="25" max="25" width="14.140625" style="41" customWidth="1"/>
    <col min="26" max="16384" width="11.421875" style="41" customWidth="1"/>
  </cols>
  <sheetData>
    <row r="1" ht="12.75"/>
    <row r="2" ht="12.75"/>
    <row r="3" ht="12.75"/>
    <row r="4" ht="12.75"/>
    <row r="5" ht="12.75"/>
    <row r="6" ht="12.75"/>
    <row r="7" ht="12.75"/>
    <row r="8" ht="12.75"/>
    <row r="9" s="80" customFormat="1" ht="19.5" customHeight="1">
      <c r="A9" s="80" t="s">
        <v>51</v>
      </c>
    </row>
    <row r="10" s="106" customFormat="1" ht="19.5" customHeight="1">
      <c r="B10" s="105" t="s">
        <v>45</v>
      </c>
    </row>
    <row r="11" ht="12.75"/>
    <row r="12" s="47" customFormat="1" ht="18.75" thickBot="1">
      <c r="A12" s="46" t="s">
        <v>52</v>
      </c>
    </row>
    <row r="13" spans="1:6" s="48" customFormat="1" ht="12.75" customHeight="1" thickTop="1">
      <c r="A13" s="49"/>
      <c r="E13" s="81"/>
      <c r="F13" s="82" t="s">
        <v>27</v>
      </c>
    </row>
    <row r="14" spans="1:20" ht="12.75">
      <c r="A14" s="50"/>
      <c r="B14" s="50"/>
      <c r="C14" s="50"/>
      <c r="D14" s="51" t="s">
        <v>2</v>
      </c>
      <c r="E14" s="83" t="s">
        <v>16</v>
      </c>
      <c r="F14" s="84" t="s">
        <v>86</v>
      </c>
      <c r="N14" s="52" t="s">
        <v>1</v>
      </c>
      <c r="O14" s="52" t="s">
        <v>15</v>
      </c>
      <c r="P14" s="22">
        <f>P26/O26</f>
        <v>1.188235294117647</v>
      </c>
      <c r="Q14" s="66" t="s">
        <v>42</v>
      </c>
      <c r="R14" s="67"/>
      <c r="S14" s="121"/>
      <c r="T14" s="42"/>
    </row>
    <row r="15" spans="4:21" s="42" customFormat="1" ht="3.75" customHeight="1">
      <c r="D15" s="53"/>
      <c r="E15" s="85"/>
      <c r="F15" s="86" t="s">
        <v>32</v>
      </c>
      <c r="H15" s="41"/>
      <c r="I15" s="41"/>
      <c r="J15" s="41"/>
      <c r="K15" s="41"/>
      <c r="L15" s="41"/>
      <c r="M15" s="41"/>
      <c r="N15" s="54"/>
      <c r="O15" s="54"/>
      <c r="P15" s="14"/>
      <c r="Q15" s="55" t="s">
        <v>33</v>
      </c>
      <c r="R15" s="41"/>
      <c r="S15" s="41"/>
      <c r="T15" s="41"/>
      <c r="U15" s="41"/>
    </row>
    <row r="16" spans="4:21" s="42" customFormat="1" ht="3" customHeight="1">
      <c r="D16" s="53"/>
      <c r="E16" s="85"/>
      <c r="F16" s="86" t="s">
        <v>0</v>
      </c>
      <c r="H16" s="41"/>
      <c r="I16" s="41"/>
      <c r="J16" s="41"/>
      <c r="K16" s="41"/>
      <c r="L16" s="41"/>
      <c r="M16" s="41"/>
      <c r="N16" s="54"/>
      <c r="O16" s="54"/>
      <c r="P16" s="14"/>
      <c r="Q16" s="55"/>
      <c r="R16" s="41"/>
      <c r="S16" s="41"/>
      <c r="T16" s="41"/>
      <c r="U16" s="41"/>
    </row>
    <row r="17" spans="4:16" s="42" customFormat="1" ht="2.25" customHeight="1">
      <c r="D17" s="53"/>
      <c r="E17" s="85"/>
      <c r="F17" s="86" t="s">
        <v>40</v>
      </c>
      <c r="N17" s="54"/>
      <c r="O17" s="54"/>
      <c r="P17" s="14"/>
    </row>
    <row r="18" spans="1:18" ht="62.25" customHeight="1">
      <c r="A18" s="56" t="str">
        <f>Questionnaire!A15</f>
        <v>1.1</v>
      </c>
      <c r="B18" s="87" t="str">
        <f>Questionnaire!B15</f>
        <v>Connaissez vous les règles de gestion des produits de santé soumis à la chaîne du froid (PTS) de votre établissement?</v>
      </c>
      <c r="C18" s="56"/>
      <c r="D18" s="88">
        <f>Questionnaire!D15</f>
        <v>0</v>
      </c>
      <c r="E18" s="89" t="s">
        <v>59</v>
      </c>
      <c r="F18" s="11"/>
      <c r="N18" s="52" t="s">
        <v>0</v>
      </c>
      <c r="O18" s="41">
        <v>32</v>
      </c>
      <c r="P18" s="41">
        <f aca="true" t="shared" si="0" ref="P18:P25">IF(OR(F18=N18,F18=""),O18,0)</f>
        <v>32</v>
      </c>
      <c r="Q18" s="69" t="s">
        <v>40</v>
      </c>
      <c r="R18" s="67">
        <f>IF(OR(F18=Q18,F18=""),-O18,0)</f>
        <v>-32</v>
      </c>
    </row>
    <row r="19" spans="1:16" ht="53.25" customHeight="1">
      <c r="A19" s="59" t="str">
        <f>Questionnaire!A16</f>
        <v>1.2</v>
      </c>
      <c r="B19" s="90" t="str">
        <f>Questionnaire!B16</f>
        <v>Les règles organisant la disponibilité et la détention des PTS dans votre étbalissement sont elles facilement accessibles, dans votre/vos salle(s) de soins (classeur ou information en ligne)?</v>
      </c>
      <c r="C19" s="59"/>
      <c r="D19" s="91">
        <f>Questionnaire!D16</f>
        <v>0</v>
      </c>
      <c r="E19" s="92" t="s">
        <v>60</v>
      </c>
      <c r="F19" s="12"/>
      <c r="N19" s="52" t="s">
        <v>0</v>
      </c>
      <c r="O19" s="41">
        <v>42</v>
      </c>
      <c r="P19" s="41">
        <f t="shared" si="0"/>
        <v>42</v>
      </c>
    </row>
    <row r="20" spans="1:16" ht="29.25" customHeight="1">
      <c r="A20" s="56" t="str">
        <f>Questionnaire!A18</f>
        <v>1.3.1</v>
      </c>
      <c r="B20" s="87" t="str">
        <f>Questionnaire!B18</f>
        <v>les personnes responsables à chaque étape de la commande à l'administration des PTS?</v>
      </c>
      <c r="C20" s="56"/>
      <c r="D20" s="88">
        <f>Questionnaire!D18</f>
        <v>0</v>
      </c>
      <c r="E20" s="89" t="s">
        <v>61</v>
      </c>
      <c r="F20" s="11"/>
      <c r="N20" s="52" t="s">
        <v>0</v>
      </c>
      <c r="O20" s="41">
        <v>32</v>
      </c>
      <c r="P20" s="41">
        <f t="shared" si="0"/>
        <v>32</v>
      </c>
    </row>
    <row r="21" spans="1:16" ht="51" customHeight="1">
      <c r="A21" s="59" t="str">
        <f>Questionnaire!A19</f>
        <v>1.3.2</v>
      </c>
      <c r="B21" s="90" t="str">
        <f>Questionnaire!B19</f>
        <v>les modalités de commande des PTS?</v>
      </c>
      <c r="C21" s="59"/>
      <c r="D21" s="91">
        <f>Questionnaire!D19</f>
        <v>0</v>
      </c>
      <c r="E21" s="92" t="s">
        <v>62</v>
      </c>
      <c r="F21" s="12"/>
      <c r="N21" s="52" t="s">
        <v>0</v>
      </c>
      <c r="O21" s="41">
        <v>24</v>
      </c>
      <c r="P21" s="41">
        <f t="shared" si="0"/>
        <v>24</v>
      </c>
    </row>
    <row r="22" spans="1:16" ht="34.5" customHeight="1">
      <c r="A22" s="56" t="str">
        <f>Questionnaire!A21</f>
        <v>1.3.4</v>
      </c>
      <c r="B22" s="87" t="str">
        <f>Questionnaire!B21</f>
        <v>les modalités de réception des PTS dans votre/vos salle(s) de soins?</v>
      </c>
      <c r="C22" s="56"/>
      <c r="D22" s="88">
        <f>Questionnaire!D21</f>
        <v>0</v>
      </c>
      <c r="E22" s="89" t="s">
        <v>63</v>
      </c>
      <c r="F22" s="11"/>
      <c r="N22" s="52" t="s">
        <v>0</v>
      </c>
      <c r="O22" s="41">
        <v>32</v>
      </c>
      <c r="P22" s="41">
        <f t="shared" si="0"/>
        <v>32</v>
      </c>
    </row>
    <row r="23" spans="1:16" ht="31.5" customHeight="1">
      <c r="A23" s="59" t="str">
        <f>Questionnaire!A22</f>
        <v>1.3.5</v>
      </c>
      <c r="B23" s="90" t="str">
        <f>Questionnaire!B22</f>
        <v>les modalités de stockage dans PTS dans votre/vos salle(s) de soins?</v>
      </c>
      <c r="C23" s="59"/>
      <c r="D23" s="91">
        <f>Questionnaire!D22</f>
        <v>0</v>
      </c>
      <c r="E23" s="92" t="s">
        <v>64</v>
      </c>
      <c r="F23" s="12"/>
      <c r="N23" s="52" t="s">
        <v>0</v>
      </c>
      <c r="O23" s="41">
        <v>6</v>
      </c>
      <c r="P23" s="41">
        <f t="shared" si="0"/>
        <v>6</v>
      </c>
    </row>
    <row r="24" spans="1:16" ht="56.25" customHeight="1">
      <c r="A24" s="56" t="e">
        <f>Questionnaire!#REF!</f>
        <v>#REF!</v>
      </c>
      <c r="B24" s="87" t="e">
        <f>Questionnaire!#REF!</f>
        <v>#REF!</v>
      </c>
      <c r="C24" s="56"/>
      <c r="D24" s="88" t="e">
        <f>Questionnaire!#REF!</f>
        <v>#REF!</v>
      </c>
      <c r="E24" s="89" t="s">
        <v>65</v>
      </c>
      <c r="F24" s="11"/>
      <c r="N24" s="55" t="s">
        <v>0</v>
      </c>
      <c r="O24" s="41">
        <v>18</v>
      </c>
      <c r="P24" s="41">
        <f t="shared" si="0"/>
        <v>18</v>
      </c>
    </row>
    <row r="25" spans="1:16" ht="33" customHeight="1">
      <c r="A25" s="59" t="str">
        <f>Questionnaire!A24</f>
        <v>1.3.7</v>
      </c>
      <c r="B25" s="90" t="str">
        <f>Questionnaire!B24</f>
        <v>les modalités de maintenance (par le service technique) des réfrigérateurs ?</v>
      </c>
      <c r="C25" s="59"/>
      <c r="D25" s="91">
        <f>Questionnaire!D24</f>
        <v>0</v>
      </c>
      <c r="E25" s="92" t="s">
        <v>66</v>
      </c>
      <c r="F25" s="12"/>
      <c r="N25" s="52" t="s">
        <v>0</v>
      </c>
      <c r="O25" s="41">
        <v>16</v>
      </c>
      <c r="P25" s="41">
        <f t="shared" si="0"/>
        <v>16</v>
      </c>
    </row>
    <row r="26" spans="5:16" ht="12.75">
      <c r="E26" s="93"/>
      <c r="F26" s="94"/>
      <c r="O26" s="41">
        <f>SUM(O18:O25)+R18</f>
        <v>170</v>
      </c>
      <c r="P26" s="41">
        <f>SUM(P18:P25)</f>
        <v>202</v>
      </c>
    </row>
    <row r="27" spans="5:6" ht="12.75">
      <c r="E27" s="93"/>
      <c r="F27" s="94"/>
    </row>
    <row r="28" spans="1:6" s="48" customFormat="1" ht="18">
      <c r="A28" s="46" t="s">
        <v>53</v>
      </c>
      <c r="B28" s="47"/>
      <c r="C28" s="47"/>
      <c r="D28" s="47"/>
      <c r="E28" s="95"/>
      <c r="F28" s="96"/>
    </row>
    <row r="29" spans="1:6" s="48" customFormat="1" ht="18">
      <c r="A29" s="49"/>
      <c r="E29" s="97"/>
      <c r="F29" s="98"/>
    </row>
    <row r="30" spans="1:16" ht="12.75">
      <c r="A30" s="50"/>
      <c r="B30" s="50"/>
      <c r="C30" s="50"/>
      <c r="D30" s="51" t="s">
        <v>2</v>
      </c>
      <c r="E30" s="83" t="s">
        <v>16</v>
      </c>
      <c r="F30" s="84" t="s">
        <v>2</v>
      </c>
      <c r="N30" s="52" t="s">
        <v>1</v>
      </c>
      <c r="O30" s="52" t="s">
        <v>15</v>
      </c>
      <c r="P30" s="22">
        <f>P38/O38</f>
        <v>1</v>
      </c>
    </row>
    <row r="31" spans="4:17" s="42" customFormat="1" ht="3" customHeight="1">
      <c r="D31" s="53"/>
      <c r="E31" s="85"/>
      <c r="F31" s="122" t="s">
        <v>32</v>
      </c>
      <c r="N31" s="54"/>
      <c r="O31" s="54"/>
      <c r="P31" s="14"/>
      <c r="Q31" s="60" t="s">
        <v>33</v>
      </c>
    </row>
    <row r="32" spans="5:16" ht="3" customHeight="1">
      <c r="E32" s="93"/>
      <c r="F32" s="123" t="s">
        <v>0</v>
      </c>
      <c r="N32" s="61"/>
      <c r="O32" s="61"/>
      <c r="P32" s="61"/>
    </row>
    <row r="33" spans="1:16" ht="77.25" customHeight="1">
      <c r="A33" s="56" t="str">
        <f>Questionnaire!A30</f>
        <v>1.5.1</v>
      </c>
      <c r="B33" s="57" t="str">
        <f>Questionnaire!B30</f>
        <v>sur la commande?</v>
      </c>
      <c r="C33" s="58"/>
      <c r="D33" s="88">
        <f>Questionnaire!D30</f>
        <v>0</v>
      </c>
      <c r="E33" s="89" t="s">
        <v>67</v>
      </c>
      <c r="F33" s="11"/>
      <c r="N33" s="52" t="s">
        <v>0</v>
      </c>
      <c r="O33" s="41">
        <v>8</v>
      </c>
      <c r="P33" s="41">
        <f>IF(OR(F33=N33,F33=""),O33,0)</f>
        <v>8</v>
      </c>
    </row>
    <row r="34" spans="1:16" ht="30.75" customHeight="1">
      <c r="A34" s="59" t="str">
        <f>Questionnaire!A32</f>
        <v>1.5.3</v>
      </c>
      <c r="B34" s="100" t="str">
        <f>Questionnaire!B32</f>
        <v>sur la réception?</v>
      </c>
      <c r="C34" s="42"/>
      <c r="D34" s="91">
        <f>Questionnaire!D32</f>
        <v>0</v>
      </c>
      <c r="E34" s="92" t="s">
        <v>68</v>
      </c>
      <c r="F34" s="12"/>
      <c r="N34" s="52" t="s">
        <v>0</v>
      </c>
      <c r="O34" s="41">
        <v>18</v>
      </c>
      <c r="P34" s="41">
        <f>IF(OR(F34=N34,F34=""),O34,0)</f>
        <v>18</v>
      </c>
    </row>
    <row r="35" spans="1:16" ht="29.25" customHeight="1">
      <c r="A35" s="56" t="str">
        <f>Questionnaire!A33</f>
        <v>1.5.4</v>
      </c>
      <c r="B35" s="57" t="str">
        <f>Questionnaire!B33</f>
        <v>sur le stockage?</v>
      </c>
      <c r="C35" s="58"/>
      <c r="D35" s="88">
        <f>Questionnaire!D33</f>
        <v>0</v>
      </c>
      <c r="E35" s="89" t="s">
        <v>69</v>
      </c>
      <c r="F35" s="11"/>
      <c r="N35" s="52" t="s">
        <v>0</v>
      </c>
      <c r="O35" s="41">
        <v>18</v>
      </c>
      <c r="P35" s="41">
        <f>IF(OR(F35=N35,F35=""),O35,0)</f>
        <v>18</v>
      </c>
    </row>
    <row r="36" spans="1:16" ht="30" customHeight="1">
      <c r="A36" s="59" t="str">
        <f>Questionnaire!A35</f>
        <v>1.5.6</v>
      </c>
      <c r="B36" s="100" t="str">
        <f>Questionnaire!B35</f>
        <v>sur l'entretien?</v>
      </c>
      <c r="C36" s="42"/>
      <c r="D36" s="91">
        <f>Questionnaire!D35</f>
        <v>0</v>
      </c>
      <c r="E36" s="92" t="s">
        <v>70</v>
      </c>
      <c r="F36" s="12"/>
      <c r="N36" s="52" t="s">
        <v>0</v>
      </c>
      <c r="O36" s="41">
        <v>24</v>
      </c>
      <c r="P36" s="41">
        <f>IF(OR(F36=N36,F36=""),O36,0)</f>
        <v>24</v>
      </c>
    </row>
    <row r="37" spans="1:16" ht="78.75" customHeight="1">
      <c r="A37" s="56" t="str">
        <f>Questionnaire!A36</f>
        <v>1.5.7</v>
      </c>
      <c r="B37" s="57" t="str">
        <f>Questionnaire!B36</f>
        <v>sur les fiches d'évènements indésirables?</v>
      </c>
      <c r="C37" s="58"/>
      <c r="D37" s="88">
        <f>Questionnaire!D36</f>
        <v>0</v>
      </c>
      <c r="E37" s="89" t="s">
        <v>71</v>
      </c>
      <c r="F37" s="11"/>
      <c r="N37" s="52" t="s">
        <v>0</v>
      </c>
      <c r="O37" s="41">
        <v>18</v>
      </c>
      <c r="P37" s="41">
        <f>IF(OR(F37=N37,F37=""),O37,0)</f>
        <v>18</v>
      </c>
    </row>
    <row r="38" spans="5:16" ht="12.75">
      <c r="E38" s="93"/>
      <c r="F38" s="94"/>
      <c r="O38" s="41">
        <f>SUM(O33:O37)</f>
        <v>86</v>
      </c>
      <c r="P38" s="41">
        <f>SUM(P33:P37)</f>
        <v>86</v>
      </c>
    </row>
    <row r="39" spans="5:6" ht="12.75">
      <c r="E39" s="93"/>
      <c r="F39" s="94"/>
    </row>
    <row r="40" spans="1:6" s="48" customFormat="1" ht="18">
      <c r="A40" s="46" t="s">
        <v>54</v>
      </c>
      <c r="B40" s="47"/>
      <c r="C40" s="47"/>
      <c r="D40" s="47"/>
      <c r="E40" s="95"/>
      <c r="F40" s="96"/>
    </row>
    <row r="41" spans="5:6" ht="12.75">
      <c r="E41" s="93"/>
      <c r="F41" s="94"/>
    </row>
    <row r="42" spans="1:18" ht="12.75">
      <c r="A42" s="50"/>
      <c r="B42" s="50"/>
      <c r="C42" s="50"/>
      <c r="D42" s="51" t="s">
        <v>2</v>
      </c>
      <c r="E42" s="83" t="s">
        <v>16</v>
      </c>
      <c r="F42" s="84" t="s">
        <v>2</v>
      </c>
      <c r="N42" s="52" t="s">
        <v>1</v>
      </c>
      <c r="O42" s="52" t="s">
        <v>5</v>
      </c>
      <c r="P42" s="22">
        <f>P60/O60</f>
        <v>1</v>
      </c>
      <c r="Q42" s="62"/>
      <c r="R42" s="63"/>
    </row>
    <row r="43" spans="4:18" s="42" customFormat="1" ht="2.25" customHeight="1">
      <c r="D43" s="53"/>
      <c r="E43" s="85"/>
      <c r="F43" s="122" t="s">
        <v>32</v>
      </c>
      <c r="N43" s="54"/>
      <c r="O43" s="54"/>
      <c r="P43" s="14"/>
      <c r="Q43" s="62" t="s">
        <v>33</v>
      </c>
      <c r="R43" s="63"/>
    </row>
    <row r="44" spans="5:18" ht="3" customHeight="1">
      <c r="E44" s="93"/>
      <c r="F44" s="123" t="s">
        <v>0</v>
      </c>
      <c r="N44" s="61"/>
      <c r="O44" s="61"/>
      <c r="P44" s="61"/>
      <c r="Q44" s="42"/>
      <c r="R44" s="63"/>
    </row>
    <row r="45" spans="1:18" ht="19.5" customHeight="1">
      <c r="A45" s="59">
        <f>Questionnaire!A41</f>
        <v>0</v>
      </c>
      <c r="B45" s="101">
        <f>Questionnaire!B41</f>
        <v>0</v>
      </c>
      <c r="C45" s="42"/>
      <c r="D45" s="91"/>
      <c r="E45" s="92"/>
      <c r="F45" s="99" t="s">
        <v>32</v>
      </c>
      <c r="N45" s="54"/>
      <c r="O45" s="61"/>
      <c r="P45" s="61"/>
      <c r="R45" s="64"/>
    </row>
    <row r="46" spans="4:21" s="42" customFormat="1" ht="2.25" customHeight="1">
      <c r="D46" s="53"/>
      <c r="E46" s="85"/>
      <c r="F46" s="122" t="s">
        <v>32</v>
      </c>
      <c r="N46" s="54"/>
      <c r="O46" s="54"/>
      <c r="P46" s="14"/>
      <c r="Q46" s="62" t="s">
        <v>33</v>
      </c>
      <c r="R46" s="63"/>
      <c r="S46" s="41"/>
      <c r="T46" s="41"/>
      <c r="U46" s="41"/>
    </row>
    <row r="47" spans="5:21" ht="3" customHeight="1">
      <c r="E47" s="93"/>
      <c r="F47" s="123" t="s">
        <v>0</v>
      </c>
      <c r="N47" s="61"/>
      <c r="O47" s="61"/>
      <c r="P47" s="61"/>
      <c r="Q47" s="42"/>
      <c r="R47" s="63"/>
      <c r="S47" s="42"/>
      <c r="T47" s="42"/>
      <c r="U47" s="42"/>
    </row>
    <row r="48" spans="1:18" ht="35.25" customHeight="1">
      <c r="A48" s="56" t="str">
        <f>Questionnaire!A43</f>
        <v>2.2</v>
      </c>
      <c r="B48" s="87" t="str">
        <f>Questionnaire!B43</f>
        <v>Le choix du jour et de l'heure de passage de la commande est-il programmé et optimisé afin de limiter le temps pendant lequel les PTS sont hors d’une enceinte thermostatique ?</v>
      </c>
      <c r="C48" s="58"/>
      <c r="D48" s="88">
        <f>Questionnaire!D43</f>
        <v>0</v>
      </c>
      <c r="E48" s="89" t="s">
        <v>72</v>
      </c>
      <c r="F48" s="11"/>
      <c r="N48" s="52" t="s">
        <v>0</v>
      </c>
      <c r="O48" s="41">
        <v>36</v>
      </c>
      <c r="P48" s="41">
        <f aca="true" t="shared" si="1" ref="P48:P59">IF(OR(F48=N48,F48=""),O48,0)</f>
        <v>36</v>
      </c>
      <c r="R48" s="65"/>
    </row>
    <row r="49" spans="1:16" ht="36" customHeight="1">
      <c r="A49" s="59" t="str">
        <f>Questionnaire!A44</f>
        <v>2.3</v>
      </c>
      <c r="B49" s="90" t="str">
        <f>Questionnaire!B44</f>
        <v>Les quantités commandées sont elles adaptées afin de limiter le stock et la durée de conservation dans la/les salle(s) de soins des PTS ?</v>
      </c>
      <c r="C49" s="42"/>
      <c r="D49" s="91">
        <f>Questionnaire!D44</f>
        <v>0</v>
      </c>
      <c r="E49" s="92" t="s">
        <v>72</v>
      </c>
      <c r="F49" s="12"/>
      <c r="N49" s="52" t="s">
        <v>0</v>
      </c>
      <c r="O49" s="41">
        <v>36</v>
      </c>
      <c r="P49" s="41">
        <f t="shared" si="1"/>
        <v>36</v>
      </c>
    </row>
    <row r="50" spans="1:16" ht="42" customHeight="1">
      <c r="A50" s="56" t="str">
        <f>Questionnaire!A45</f>
        <v>2.4</v>
      </c>
      <c r="B50" s="87" t="str">
        <f>Questionnaire!B45</f>
        <v>Connaissez vous les conditions d'obtention des PTS en dehors des heures d'ouverture de la pharmacie ?</v>
      </c>
      <c r="C50" s="58"/>
      <c r="D50" s="88">
        <f>Questionnaire!D45</f>
        <v>0</v>
      </c>
      <c r="E50" s="89" t="s">
        <v>72</v>
      </c>
      <c r="F50" s="11"/>
      <c r="N50" s="52" t="s">
        <v>0</v>
      </c>
      <c r="O50" s="41">
        <v>18</v>
      </c>
      <c r="P50" s="41">
        <f t="shared" si="1"/>
        <v>18</v>
      </c>
    </row>
    <row r="51" spans="1:16" ht="43.5" customHeight="1">
      <c r="A51" s="59">
        <f>Questionnaire!A46</f>
        <v>0</v>
      </c>
      <c r="B51" s="90">
        <f>Questionnaire!B46</f>
        <v>0</v>
      </c>
      <c r="C51" s="42"/>
      <c r="D51" s="91">
        <f>Questionnaire!D46</f>
        <v>0</v>
      </c>
      <c r="E51" s="92" t="s">
        <v>72</v>
      </c>
      <c r="F51" s="12"/>
      <c r="N51" s="52" t="s">
        <v>0</v>
      </c>
      <c r="O51" s="41">
        <v>28</v>
      </c>
      <c r="P51" s="41">
        <f t="shared" si="1"/>
        <v>28</v>
      </c>
    </row>
    <row r="52" spans="1:16" ht="36" customHeight="1">
      <c r="A52" s="56" t="str">
        <f>Questionnaire!A47</f>
        <v>3. Livraison des PTS à l'EHPAD</v>
      </c>
      <c r="B52" s="87">
        <f>Questionnaire!B47</f>
        <v>0</v>
      </c>
      <c r="C52" s="58"/>
      <c r="D52" s="88">
        <f>Questionnaire!D47</f>
        <v>0</v>
      </c>
      <c r="E52" s="89" t="s">
        <v>72</v>
      </c>
      <c r="F52" s="11"/>
      <c r="N52" s="52" t="s">
        <v>0</v>
      </c>
      <c r="O52" s="41">
        <v>18</v>
      </c>
      <c r="P52" s="41">
        <f t="shared" si="1"/>
        <v>18</v>
      </c>
    </row>
    <row r="53" spans="1:16" ht="35.25" customHeight="1">
      <c r="A53" s="59">
        <f>Questionnaire!A48</f>
        <v>0</v>
      </c>
      <c r="B53" s="90">
        <f>Questionnaire!B48</f>
        <v>0</v>
      </c>
      <c r="C53" s="42"/>
      <c r="D53" s="91">
        <f>Questionnaire!D48</f>
        <v>0</v>
      </c>
      <c r="E53" s="92" t="s">
        <v>72</v>
      </c>
      <c r="F53" s="12"/>
      <c r="N53" s="52" t="s">
        <v>0</v>
      </c>
      <c r="O53" s="41">
        <v>18</v>
      </c>
      <c r="P53" s="41">
        <f t="shared" si="1"/>
        <v>18</v>
      </c>
    </row>
    <row r="54" spans="1:16" ht="36" customHeight="1">
      <c r="A54" s="56">
        <f>Questionnaire!A49</f>
        <v>0</v>
      </c>
      <c r="B54" s="87">
        <f>Questionnaire!B49</f>
        <v>0</v>
      </c>
      <c r="C54" s="58"/>
      <c r="D54" s="88" t="str">
        <f>Questionnaire!D49</f>
        <v>Oui / Non</v>
      </c>
      <c r="E54" s="89" t="s">
        <v>72</v>
      </c>
      <c r="F54" s="11"/>
      <c r="N54" s="52" t="s">
        <v>0</v>
      </c>
      <c r="O54" s="41">
        <v>36</v>
      </c>
      <c r="P54" s="41">
        <f t="shared" si="1"/>
        <v>36</v>
      </c>
    </row>
    <row r="55" spans="1:16" ht="29.25" customHeight="1">
      <c r="A55" s="59" t="e">
        <f>Questionnaire!#REF!</f>
        <v>#REF!</v>
      </c>
      <c r="B55" s="90" t="e">
        <f>Questionnaire!#REF!</f>
        <v>#REF!</v>
      </c>
      <c r="C55" s="42"/>
      <c r="D55" s="91" t="e">
        <f>Questionnaire!#REF!</f>
        <v>#REF!</v>
      </c>
      <c r="E55" s="92" t="s">
        <v>72</v>
      </c>
      <c r="F55" s="12"/>
      <c r="N55" s="52" t="s">
        <v>0</v>
      </c>
      <c r="O55" s="41">
        <v>18</v>
      </c>
      <c r="P55" s="41">
        <f t="shared" si="1"/>
        <v>18</v>
      </c>
    </row>
    <row r="56" spans="1:16" ht="44.25" customHeight="1">
      <c r="A56" s="56" t="e">
        <f>Questionnaire!#REF!</f>
        <v>#REF!</v>
      </c>
      <c r="B56" s="87" t="e">
        <f>Questionnaire!#REF!</f>
        <v>#REF!</v>
      </c>
      <c r="C56" s="58"/>
      <c r="D56" s="88" t="e">
        <f>Questionnaire!#REF!</f>
        <v>#REF!</v>
      </c>
      <c r="E56" s="89" t="s">
        <v>72</v>
      </c>
      <c r="F56" s="11"/>
      <c r="N56" s="52" t="s">
        <v>0</v>
      </c>
      <c r="O56" s="41">
        <v>6</v>
      </c>
      <c r="P56" s="41">
        <f t="shared" si="1"/>
        <v>6</v>
      </c>
    </row>
    <row r="57" spans="1:16" ht="47.25" customHeight="1">
      <c r="A57" s="59" t="e">
        <f>Questionnaire!#REF!</f>
        <v>#REF!</v>
      </c>
      <c r="B57" s="90" t="e">
        <f>Questionnaire!#REF!</f>
        <v>#REF!</v>
      </c>
      <c r="C57" s="42"/>
      <c r="D57" s="91" t="e">
        <f>Questionnaire!#REF!</f>
        <v>#REF!</v>
      </c>
      <c r="E57" s="92" t="s">
        <v>72</v>
      </c>
      <c r="F57" s="12"/>
      <c r="N57" s="52" t="s">
        <v>0</v>
      </c>
      <c r="O57" s="41">
        <v>6</v>
      </c>
      <c r="P57" s="41">
        <f t="shared" si="1"/>
        <v>6</v>
      </c>
    </row>
    <row r="58" spans="1:16" ht="57.75" customHeight="1">
      <c r="A58" s="56" t="str">
        <f>Questionnaire!A50</f>
        <v>3.1</v>
      </c>
      <c r="B58" s="87" t="str">
        <f>Questionnaire!B50</f>
        <v>Les horaires de livraison sont ils adaptés à l'activité de soins?</v>
      </c>
      <c r="C58" s="58"/>
      <c r="D58" s="88">
        <f>Questionnaire!D50</f>
        <v>0</v>
      </c>
      <c r="E58" s="89" t="s">
        <v>73</v>
      </c>
      <c r="F58" s="11"/>
      <c r="N58" s="52" t="s">
        <v>0</v>
      </c>
      <c r="O58" s="41">
        <v>8</v>
      </c>
      <c r="P58" s="41">
        <f t="shared" si="1"/>
        <v>8</v>
      </c>
    </row>
    <row r="59" spans="1:16" ht="35.25" customHeight="1">
      <c r="A59" s="59" t="str">
        <f>Questionnaire!A51</f>
        <v>3.2</v>
      </c>
      <c r="B59" s="90" t="str">
        <f>Questionnaire!B51</f>
        <v>Un lieu de réception spécifique pour les PTS est il identifié dans l'unité de soins ? </v>
      </c>
      <c r="C59" s="42"/>
      <c r="D59" s="91">
        <f>Questionnaire!D51</f>
        <v>0</v>
      </c>
      <c r="E59" s="92" t="s">
        <v>74</v>
      </c>
      <c r="F59" s="12"/>
      <c r="N59" s="52" t="s">
        <v>0</v>
      </c>
      <c r="O59" s="41">
        <v>18</v>
      </c>
      <c r="P59" s="41">
        <f t="shared" si="1"/>
        <v>18</v>
      </c>
    </row>
    <row r="60" spans="5:16" ht="12.75">
      <c r="E60" s="93"/>
      <c r="F60" s="94"/>
      <c r="O60" s="41">
        <f>SUM(O45:O59)</f>
        <v>246</v>
      </c>
      <c r="P60" s="41">
        <f>SUM(P45:P59)</f>
        <v>246</v>
      </c>
    </row>
    <row r="61" spans="5:6" ht="12.75">
      <c r="E61" s="93"/>
      <c r="F61" s="94"/>
    </row>
    <row r="62" spans="1:6" s="48" customFormat="1" ht="18">
      <c r="A62" s="46" t="s">
        <v>55</v>
      </c>
      <c r="B62" s="47"/>
      <c r="C62" s="47"/>
      <c r="D62" s="47"/>
      <c r="E62" s="95"/>
      <c r="F62" s="96"/>
    </row>
    <row r="63" spans="5:6" ht="12.75">
      <c r="E63" s="93"/>
      <c r="F63" s="94"/>
    </row>
    <row r="64" spans="1:19" ht="12.75">
      <c r="A64" s="50"/>
      <c r="B64" s="50"/>
      <c r="C64" s="50"/>
      <c r="D64" s="51" t="s">
        <v>2</v>
      </c>
      <c r="E64" s="83" t="s">
        <v>16</v>
      </c>
      <c r="F64" s="84" t="s">
        <v>2</v>
      </c>
      <c r="N64" s="52" t="s">
        <v>1</v>
      </c>
      <c r="O64" s="52" t="s">
        <v>5</v>
      </c>
      <c r="P64" s="22">
        <f>P74/O74</f>
        <v>1</v>
      </c>
      <c r="Q64" s="60"/>
      <c r="R64" s="63"/>
      <c r="S64" s="121"/>
    </row>
    <row r="65" spans="5:18" s="42" customFormat="1" ht="0.75" customHeight="1">
      <c r="E65" s="85"/>
      <c r="F65" s="122" t="s">
        <v>32</v>
      </c>
      <c r="N65" s="54"/>
      <c r="O65" s="54"/>
      <c r="P65" s="14"/>
      <c r="Q65" s="62" t="s">
        <v>33</v>
      </c>
      <c r="R65" s="63"/>
    </row>
    <row r="66" spans="5:18" s="42" customFormat="1" ht="3" customHeight="1">
      <c r="E66" s="85"/>
      <c r="F66" s="123" t="s">
        <v>0</v>
      </c>
      <c r="N66" s="54"/>
      <c r="O66" s="54"/>
      <c r="P66" s="14"/>
      <c r="Q66" s="62"/>
      <c r="R66" s="63"/>
    </row>
    <row r="67" spans="5:18" ht="2.25" customHeight="1">
      <c r="E67" s="93"/>
      <c r="F67" s="123" t="s">
        <v>40</v>
      </c>
      <c r="N67" s="61"/>
      <c r="O67" s="61"/>
      <c r="P67" s="61"/>
      <c r="Q67" s="42"/>
      <c r="R67" s="63"/>
    </row>
    <row r="68" spans="1:18" ht="39" customHeight="1">
      <c r="A68" s="56">
        <f>Questionnaire!A57</f>
        <v>0</v>
      </c>
      <c r="B68" s="87">
        <f>Questionnaire!B57</f>
        <v>0</v>
      </c>
      <c r="C68" s="58"/>
      <c r="D68" s="88">
        <f>Questionnaire!D57</f>
        <v>0</v>
      </c>
      <c r="E68" s="89" t="s">
        <v>75</v>
      </c>
      <c r="F68" s="11"/>
      <c r="N68" s="52" t="s">
        <v>0</v>
      </c>
      <c r="O68" s="41">
        <v>18</v>
      </c>
      <c r="P68" s="41">
        <f aca="true" t="shared" si="2" ref="P68:P73">IF(OR(F68=N68,F68=""),O68,0)</f>
        <v>18</v>
      </c>
      <c r="Q68" s="62"/>
      <c r="R68" s="63"/>
    </row>
    <row r="69" spans="1:18" ht="65.25" customHeight="1">
      <c r="A69" s="59">
        <f>Questionnaire!A58</f>
        <v>0</v>
      </c>
      <c r="B69" s="90">
        <f>Questionnaire!B58</f>
        <v>0</v>
      </c>
      <c r="C69" s="42"/>
      <c r="D69" s="91" t="str">
        <f>Questionnaire!D58</f>
        <v>Oui / Non</v>
      </c>
      <c r="E69" s="92" t="s">
        <v>76</v>
      </c>
      <c r="F69" s="12"/>
      <c r="N69" s="52" t="s">
        <v>0</v>
      </c>
      <c r="O69" s="41">
        <v>24</v>
      </c>
      <c r="P69" s="41">
        <f t="shared" si="2"/>
        <v>24</v>
      </c>
      <c r="Q69" s="62"/>
      <c r="R69" s="63"/>
    </row>
    <row r="70" spans="1:18" ht="43.5" customHeight="1">
      <c r="A70" s="56" t="e">
        <f>Questionnaire!#REF!</f>
        <v>#REF!</v>
      </c>
      <c r="B70" s="87" t="e">
        <f>Questionnaire!#REF!</f>
        <v>#REF!</v>
      </c>
      <c r="C70" s="58"/>
      <c r="D70" s="88" t="e">
        <f>Questionnaire!#REF!</f>
        <v>#REF!</v>
      </c>
      <c r="E70" s="89" t="s">
        <v>77</v>
      </c>
      <c r="F70" s="11"/>
      <c r="N70" s="55" t="s">
        <v>0</v>
      </c>
      <c r="O70" s="41">
        <v>12</v>
      </c>
      <c r="P70" s="41">
        <f t="shared" si="2"/>
        <v>12</v>
      </c>
      <c r="Q70" s="62"/>
      <c r="R70" s="63"/>
    </row>
    <row r="71" spans="1:18" ht="36.75" customHeight="1">
      <c r="A71" s="59" t="e">
        <f>Questionnaire!#REF!</f>
        <v>#REF!</v>
      </c>
      <c r="B71" s="90" t="e">
        <f>Questionnaire!#REF!</f>
        <v>#REF!</v>
      </c>
      <c r="C71" s="42"/>
      <c r="D71" s="91" t="e">
        <f>Questionnaire!#REF!</f>
        <v>#REF!</v>
      </c>
      <c r="E71" s="92" t="s">
        <v>78</v>
      </c>
      <c r="F71" s="12"/>
      <c r="N71" s="55" t="s">
        <v>0</v>
      </c>
      <c r="O71" s="41">
        <v>18</v>
      </c>
      <c r="P71" s="41">
        <f t="shared" si="2"/>
        <v>18</v>
      </c>
      <c r="Q71" s="62"/>
      <c r="R71" s="63"/>
    </row>
    <row r="72" spans="1:18" ht="53.25" customHeight="1">
      <c r="A72" s="56" t="e">
        <f>Questionnaire!#REF!</f>
        <v>#REF!</v>
      </c>
      <c r="B72" s="87" t="e">
        <f>Questionnaire!#REF!</f>
        <v>#REF!</v>
      </c>
      <c r="C72" s="58"/>
      <c r="D72" s="88" t="e">
        <f>Questionnaire!#REF!</f>
        <v>#REF!</v>
      </c>
      <c r="E72" s="89" t="s">
        <v>79</v>
      </c>
      <c r="F72" s="11"/>
      <c r="N72" s="55" t="s">
        <v>0</v>
      </c>
      <c r="O72" s="41">
        <v>24</v>
      </c>
      <c r="P72" s="41">
        <f t="shared" si="2"/>
        <v>24</v>
      </c>
      <c r="Q72" s="62"/>
      <c r="R72" s="63"/>
    </row>
    <row r="73" spans="1:18" ht="43.5" customHeight="1">
      <c r="A73" s="59" t="str">
        <f>Questionnaire!A59</f>
        <v>4.1</v>
      </c>
      <c r="B73" s="90" t="str">
        <f>Questionnaire!B59</f>
        <v>A chaque réception, les caisses contenant des PTS sont-elles repérées (étiquettage)?</v>
      </c>
      <c r="C73" s="42"/>
      <c r="D73" s="91">
        <f>Questionnaire!D59</f>
        <v>0</v>
      </c>
      <c r="E73" s="92" t="s">
        <v>79</v>
      </c>
      <c r="F73" s="12"/>
      <c r="N73" s="52" t="s">
        <v>0</v>
      </c>
      <c r="O73" s="41">
        <v>18</v>
      </c>
      <c r="P73" s="41">
        <f t="shared" si="2"/>
        <v>18</v>
      </c>
      <c r="Q73" s="62"/>
      <c r="R73" s="63"/>
    </row>
    <row r="74" spans="5:16" ht="12.75">
      <c r="E74" s="93"/>
      <c r="F74" s="94"/>
      <c r="O74" s="41">
        <f>SUM(O68:O73)</f>
        <v>114</v>
      </c>
      <c r="P74" s="41">
        <f>SUM(P68:P73)</f>
        <v>114</v>
      </c>
    </row>
    <row r="75" spans="5:6" ht="12.75">
      <c r="E75" s="93"/>
      <c r="F75" s="94"/>
    </row>
    <row r="76" spans="1:6" s="48" customFormat="1" ht="18">
      <c r="A76" s="46" t="s">
        <v>56</v>
      </c>
      <c r="B76" s="47"/>
      <c r="C76" s="47"/>
      <c r="D76" s="47"/>
      <c r="E76" s="95"/>
      <c r="F76" s="96"/>
    </row>
    <row r="77" spans="5:20" ht="12.75">
      <c r="E77" s="93"/>
      <c r="F77" s="94"/>
      <c r="S77" s="41" t="s">
        <v>44</v>
      </c>
      <c r="T77" s="55" t="s">
        <v>58</v>
      </c>
    </row>
    <row r="78" spans="1:20" ht="12.75">
      <c r="A78" s="50"/>
      <c r="B78" s="50"/>
      <c r="C78" s="50"/>
      <c r="D78" s="51" t="s">
        <v>41</v>
      </c>
      <c r="E78" s="83" t="s">
        <v>16</v>
      </c>
      <c r="F78" s="84" t="s">
        <v>41</v>
      </c>
      <c r="N78" s="52" t="s">
        <v>1</v>
      </c>
      <c r="O78" s="52" t="s">
        <v>5</v>
      </c>
      <c r="P78" s="22" t="str">
        <f>IF(OR(O85=T78,O85=""),"Sans objet",S78)</f>
        <v>Sans objet</v>
      </c>
      <c r="Q78" s="66" t="s">
        <v>42</v>
      </c>
      <c r="R78" s="67"/>
      <c r="S78" s="22" t="e">
        <f>P85/O85</f>
        <v>#DIV/0!</v>
      </c>
      <c r="T78" s="41">
        <v>0</v>
      </c>
    </row>
    <row r="79" spans="4:18" s="42" customFormat="1" ht="2.25" customHeight="1">
      <c r="D79" s="53"/>
      <c r="E79" s="85"/>
      <c r="F79" s="86" t="s">
        <v>32</v>
      </c>
      <c r="N79" s="54"/>
      <c r="O79" s="54"/>
      <c r="P79" s="14"/>
      <c r="Q79" s="62" t="s">
        <v>33</v>
      </c>
      <c r="R79" s="63"/>
    </row>
    <row r="80" spans="4:18" s="42" customFormat="1" ht="2.25" customHeight="1">
      <c r="D80" s="53"/>
      <c r="E80" s="85"/>
      <c r="F80" s="86" t="s">
        <v>0</v>
      </c>
      <c r="N80" s="54"/>
      <c r="O80" s="54"/>
      <c r="P80" s="14"/>
      <c r="Q80" s="62"/>
      <c r="R80" s="63"/>
    </row>
    <row r="81" spans="5:18" ht="3" customHeight="1">
      <c r="E81" s="93"/>
      <c r="F81" s="124" t="s">
        <v>40</v>
      </c>
      <c r="N81" s="61"/>
      <c r="O81" s="61"/>
      <c r="P81" s="61"/>
      <c r="Q81" s="42"/>
      <c r="R81" s="63"/>
    </row>
    <row r="82" spans="1:18" ht="48" customHeight="1">
      <c r="A82" s="56" t="str">
        <f>Questionnaire!A68</f>
        <v>5. Stockage des PTS dans la salle de soins</v>
      </c>
      <c r="B82" s="87">
        <f>Questionnaire!B68</f>
        <v>0</v>
      </c>
      <c r="C82" s="58"/>
      <c r="D82" s="88">
        <f>Questionnaire!D68</f>
        <v>0</v>
      </c>
      <c r="E82" s="89" t="s">
        <v>80</v>
      </c>
      <c r="F82" s="11"/>
      <c r="N82" s="52" t="s">
        <v>0</v>
      </c>
      <c r="O82" s="41">
        <v>4</v>
      </c>
      <c r="P82" s="41">
        <f>IF(OR(F82=N82,F82=""),O82,0)</f>
        <v>4</v>
      </c>
      <c r="Q82" s="69" t="s">
        <v>40</v>
      </c>
      <c r="R82" s="67">
        <f>IF(OR(F82=Q82,F82=""),-O82,0)</f>
        <v>-4</v>
      </c>
    </row>
    <row r="83" spans="1:18" ht="38.25" customHeight="1">
      <c r="A83" s="59">
        <f>Questionnaire!A69</f>
        <v>0</v>
      </c>
      <c r="B83" s="90">
        <f>Questionnaire!B69</f>
        <v>0</v>
      </c>
      <c r="C83" s="42"/>
      <c r="D83" s="91">
        <f>Questionnaire!D69</f>
        <v>0</v>
      </c>
      <c r="E83" s="92" t="s">
        <v>80</v>
      </c>
      <c r="F83" s="12"/>
      <c r="N83" s="52" t="s">
        <v>0</v>
      </c>
      <c r="O83" s="41">
        <v>4</v>
      </c>
      <c r="P83" s="41">
        <f>IF(OR(F83=N83,F83=""),O83,0)</f>
        <v>4</v>
      </c>
      <c r="Q83" s="69" t="s">
        <v>40</v>
      </c>
      <c r="R83" s="67">
        <f>IF(OR(F83=Q83,F83=""),-O83,0)</f>
        <v>-4</v>
      </c>
    </row>
    <row r="84" spans="1:18" ht="32.25" customHeight="1">
      <c r="A84" s="56">
        <f>Questionnaire!A70</f>
        <v>0</v>
      </c>
      <c r="B84" s="87">
        <f>Questionnaire!B70</f>
        <v>0</v>
      </c>
      <c r="C84" s="58"/>
      <c r="D84" s="88" t="str">
        <f>Questionnaire!D70</f>
        <v>Oui / Non</v>
      </c>
      <c r="E84" s="89" t="s">
        <v>81</v>
      </c>
      <c r="F84" s="11"/>
      <c r="N84" s="52" t="s">
        <v>0</v>
      </c>
      <c r="O84" s="41">
        <v>8</v>
      </c>
      <c r="P84" s="41">
        <f>IF(OR(F84=N84,F84=""),O84,0)</f>
        <v>8</v>
      </c>
      <c r="Q84" s="69" t="s">
        <v>40</v>
      </c>
      <c r="R84" s="67">
        <f>IF(OR(F84=Q84,F84=""),-O84,0)</f>
        <v>-8</v>
      </c>
    </row>
    <row r="85" spans="5:16" ht="12.75">
      <c r="E85" s="93"/>
      <c r="F85" s="94"/>
      <c r="O85" s="41">
        <f>SUM(O82:O84)+R82+R83+R84</f>
        <v>0</v>
      </c>
      <c r="P85" s="41">
        <f>SUM(P82:P84)</f>
        <v>16</v>
      </c>
    </row>
    <row r="86" spans="5:6" ht="12.75">
      <c r="E86" s="93"/>
      <c r="F86" s="94"/>
    </row>
    <row r="87" spans="1:6" s="48" customFormat="1" ht="18">
      <c r="A87" s="46" t="s">
        <v>57</v>
      </c>
      <c r="B87" s="47"/>
      <c r="C87" s="47"/>
      <c r="D87" s="47"/>
      <c r="E87" s="95"/>
      <c r="F87" s="96"/>
    </row>
    <row r="88" spans="5:6" ht="12.75">
      <c r="E88" s="93"/>
      <c r="F88" s="94"/>
    </row>
    <row r="89" spans="1:18" ht="12.75">
      <c r="A89" s="50"/>
      <c r="B89" s="50"/>
      <c r="C89" s="50"/>
      <c r="D89" s="51" t="s">
        <v>41</v>
      </c>
      <c r="E89" s="83" t="s">
        <v>16</v>
      </c>
      <c r="F89" s="84" t="s">
        <v>41</v>
      </c>
      <c r="N89" s="52" t="s">
        <v>1</v>
      </c>
      <c r="O89" s="52" t="s">
        <v>5</v>
      </c>
      <c r="P89" s="22">
        <f>P98/O98</f>
        <v>1.2616822429906542</v>
      </c>
      <c r="Q89" s="66" t="s">
        <v>42</v>
      </c>
      <c r="R89" s="67"/>
    </row>
    <row r="90" spans="4:18" s="42" customFormat="1" ht="3.75" customHeight="1">
      <c r="D90" s="53"/>
      <c r="E90" s="85"/>
      <c r="F90" s="86" t="s">
        <v>32</v>
      </c>
      <c r="N90" s="54"/>
      <c r="O90" s="54"/>
      <c r="P90" s="14"/>
      <c r="Q90" s="62" t="s">
        <v>33</v>
      </c>
      <c r="R90" s="63"/>
    </row>
    <row r="91" spans="4:18" s="42" customFormat="1" ht="1.5" customHeight="1">
      <c r="D91" s="53"/>
      <c r="E91" s="85"/>
      <c r="F91" s="86" t="s">
        <v>0</v>
      </c>
      <c r="N91" s="54"/>
      <c r="O91" s="54"/>
      <c r="P91" s="14"/>
      <c r="Q91" s="62"/>
      <c r="R91" s="63"/>
    </row>
    <row r="92" spans="5:21" ht="3" customHeight="1">
      <c r="E92" s="93"/>
      <c r="F92" s="86" t="s">
        <v>40</v>
      </c>
      <c r="H92" s="42"/>
      <c r="I92" s="42"/>
      <c r="J92" s="42"/>
      <c r="K92" s="42"/>
      <c r="L92" s="42"/>
      <c r="M92" s="42"/>
      <c r="N92" s="54"/>
      <c r="O92" s="54"/>
      <c r="P92" s="14"/>
      <c r="Q92" s="62"/>
      <c r="R92" s="63"/>
      <c r="S92" s="42"/>
      <c r="T92" s="42"/>
      <c r="U92" s="42"/>
    </row>
    <row r="93" spans="1:18" ht="61.5" customHeight="1">
      <c r="A93" s="56" t="str">
        <f>Questionnaire!A73</f>
        <v>5.3</v>
      </c>
      <c r="B93" s="87" t="str">
        <f>Questionnaire!B73</f>
        <v>Le contenu est-il exclusivement réservé au stockage des PTS (ex : pas de denrées alimentaires, liquides biologiques)?</v>
      </c>
      <c r="C93" s="58"/>
      <c r="D93" s="88">
        <f>Questionnaire!D73</f>
        <v>0</v>
      </c>
      <c r="E93" s="89" t="s">
        <v>82</v>
      </c>
      <c r="F93" s="11"/>
      <c r="N93" s="52" t="s">
        <v>0</v>
      </c>
      <c r="O93" s="41">
        <v>28</v>
      </c>
      <c r="P93" s="41">
        <f>IF(OR(F93=N93,F93=""),O93,0)</f>
        <v>28</v>
      </c>
      <c r="Q93" s="69" t="s">
        <v>40</v>
      </c>
      <c r="R93" s="67">
        <f>IF(OR(F93=Q93,F93=""),-O93,0)</f>
        <v>-28</v>
      </c>
    </row>
    <row r="94" spans="1:18" ht="141.75" customHeight="1">
      <c r="A94" s="59" t="str">
        <f>Questionnaire!A74</f>
        <v>5.4</v>
      </c>
      <c r="B94" s="90" t="str">
        <f>Questionnaire!B74</f>
        <v>La quantité de PTS stockés est elle adaptée (répartition homogène permettant une libre circulation de l'air)?</v>
      </c>
      <c r="C94" s="42"/>
      <c r="D94" s="91">
        <f>Questionnaire!D74</f>
        <v>0</v>
      </c>
      <c r="E94" s="92" t="s">
        <v>83</v>
      </c>
      <c r="F94" s="12"/>
      <c r="N94" s="52" t="s">
        <v>0</v>
      </c>
      <c r="O94" s="41">
        <v>32</v>
      </c>
      <c r="P94" s="41">
        <f>IF(OR(F94=N94,F94=""),O94,0)</f>
        <v>32</v>
      </c>
      <c r="Q94" s="62"/>
      <c r="R94" s="63"/>
    </row>
    <row r="95" spans="1:18" ht="90.75" customHeight="1">
      <c r="A95" s="56" t="str">
        <f>Questionnaire!A75</f>
        <v>5.5</v>
      </c>
      <c r="B95" s="87" t="str">
        <f>Questionnaire!B75</f>
        <v>Les PTS sont ils rangés à distance des parois et des zones de variation trop importante de T° (pas de stockage au niveau de la porte et du bac à légume)?</v>
      </c>
      <c r="C95" s="58"/>
      <c r="D95" s="88">
        <f>Questionnaire!D75</f>
        <v>0</v>
      </c>
      <c r="E95" s="89" t="s">
        <v>87</v>
      </c>
      <c r="F95" s="11"/>
      <c r="N95" s="55" t="s">
        <v>0</v>
      </c>
      <c r="O95" s="41">
        <v>36</v>
      </c>
      <c r="P95" s="41">
        <f>IF(OR(F95=N95,F95=""),O95,0)</f>
        <v>36</v>
      </c>
      <c r="Q95" s="62"/>
      <c r="R95" s="63"/>
    </row>
    <row r="96" spans="1:18" ht="36.75" customHeight="1">
      <c r="A96" s="59" t="str">
        <f>Questionnaire!A76</f>
        <v>5.6</v>
      </c>
      <c r="B96" s="90" t="str">
        <f>Questionnaire!B76</f>
        <v>Les clayettes (supports) de rangement sont-elles ajourées?</v>
      </c>
      <c r="C96" s="42"/>
      <c r="D96" s="91">
        <f>Questionnaire!D76</f>
        <v>0</v>
      </c>
      <c r="E96" s="92" t="s">
        <v>84</v>
      </c>
      <c r="F96" s="12"/>
      <c r="N96" s="52" t="s">
        <v>0</v>
      </c>
      <c r="O96" s="41">
        <v>36</v>
      </c>
      <c r="P96" s="41">
        <f>IF(OR(F96=N96,F96=""),O96,0)</f>
        <v>36</v>
      </c>
      <c r="Q96" s="62"/>
      <c r="R96" s="63"/>
    </row>
    <row r="97" spans="1:16" ht="60" customHeight="1" thickBot="1">
      <c r="A97" s="56" t="str">
        <f>Questionnaire!A77</f>
        <v>5.7</v>
      </c>
      <c r="B97" s="87" t="str">
        <f>Questionnaire!B77</f>
        <v>L’enceinte est-elle équipée d’un affichage de température intégré?</v>
      </c>
      <c r="C97" s="58"/>
      <c r="D97" s="88">
        <f>Questionnaire!D77</f>
        <v>0</v>
      </c>
      <c r="E97" s="133" t="s">
        <v>85</v>
      </c>
      <c r="F97" s="134"/>
      <c r="N97" s="52" t="s">
        <v>0</v>
      </c>
      <c r="O97" s="41">
        <v>3</v>
      </c>
      <c r="P97" s="41">
        <f>IF(OR(F97=N97,F97=""),O97,0)</f>
        <v>3</v>
      </c>
    </row>
    <row r="98" spans="15:16" ht="13.5" thickTop="1">
      <c r="O98" s="41">
        <f>SUM(O93:O97)+R93</f>
        <v>107</v>
      </c>
      <c r="P98" s="41">
        <f>SUM(P93:P97)</f>
        <v>135</v>
      </c>
    </row>
    <row r="100" spans="1:6" ht="12.75">
      <c r="A100" s="102" t="s">
        <v>39</v>
      </c>
      <c r="B100" s="61"/>
      <c r="C100" s="61"/>
      <c r="D100" s="61"/>
      <c r="E100" s="61"/>
      <c r="F100" s="61"/>
    </row>
    <row r="101" spans="1:6" ht="12.75">
      <c r="A101" s="58"/>
      <c r="B101" s="58"/>
      <c r="C101" s="58"/>
      <c r="D101" s="58"/>
      <c r="E101" s="58"/>
      <c r="F101" s="58"/>
    </row>
    <row r="102" spans="1:6" ht="12.75">
      <c r="A102" s="58"/>
      <c r="B102" s="72" t="s">
        <v>43</v>
      </c>
      <c r="C102" s="72"/>
      <c r="D102" s="72" t="s">
        <v>37</v>
      </c>
      <c r="E102" s="58"/>
      <c r="F102" s="58"/>
    </row>
    <row r="103" spans="1:6" ht="12.75">
      <c r="A103" s="58"/>
      <c r="B103" s="39"/>
      <c r="C103" s="103"/>
      <c r="D103" s="104"/>
      <c r="E103" s="58"/>
      <c r="F103" s="58"/>
    </row>
    <row r="104" spans="1:6" ht="12.75">
      <c r="A104" s="58"/>
      <c r="B104" s="39"/>
      <c r="C104" s="103"/>
      <c r="D104" s="104"/>
      <c r="E104" s="58"/>
      <c r="F104" s="58"/>
    </row>
    <row r="105" spans="1:6" ht="12.75">
      <c r="A105" s="58"/>
      <c r="B105" s="39"/>
      <c r="C105" s="103"/>
      <c r="D105" s="104"/>
      <c r="E105" s="58"/>
      <c r="F105" s="58"/>
    </row>
    <row r="106" spans="1:6" ht="12.75">
      <c r="A106" s="58"/>
      <c r="B106" s="39"/>
      <c r="C106" s="103"/>
      <c r="D106" s="104"/>
      <c r="E106" s="58"/>
      <c r="F106" s="58"/>
    </row>
    <row r="107" spans="1:6" ht="12.75">
      <c r="A107" s="58"/>
      <c r="B107" s="39"/>
      <c r="C107" s="103"/>
      <c r="D107" s="104"/>
      <c r="E107" s="58"/>
      <c r="F107" s="58"/>
    </row>
    <row r="108" spans="1:6" ht="12.75">
      <c r="A108" s="58"/>
      <c r="B108" s="58"/>
      <c r="C108" s="58"/>
      <c r="D108" s="58"/>
      <c r="E108" s="58"/>
      <c r="F108" s="58"/>
    </row>
    <row r="109" ht="12.75">
      <c r="F109" s="58"/>
    </row>
    <row r="110" spans="1:6" ht="12.75">
      <c r="A110" s="70" t="s">
        <v>38</v>
      </c>
      <c r="B110" s="71"/>
      <c r="C110" s="71"/>
      <c r="D110" s="71"/>
      <c r="E110" s="71"/>
      <c r="F110" s="125"/>
    </row>
    <row r="111" spans="1:6" ht="12.75">
      <c r="A111" s="58"/>
      <c r="B111" s="58"/>
      <c r="C111" s="58"/>
      <c r="D111" s="58"/>
      <c r="E111" s="58"/>
      <c r="F111" s="58"/>
    </row>
    <row r="112" spans="1:6" ht="12.75">
      <c r="A112" s="58"/>
      <c r="B112" s="72" t="s">
        <v>43</v>
      </c>
      <c r="C112" s="72"/>
      <c r="D112" s="72" t="s">
        <v>37</v>
      </c>
      <c r="E112" s="58"/>
      <c r="F112" s="58"/>
    </row>
    <row r="113" spans="1:6" ht="12.75">
      <c r="A113" s="58"/>
      <c r="B113" s="39"/>
      <c r="C113" s="73"/>
      <c r="D113" s="40"/>
      <c r="E113" s="58"/>
      <c r="F113" s="58"/>
    </row>
    <row r="114" spans="1:6" ht="12.75">
      <c r="A114" s="58"/>
      <c r="B114" s="39"/>
      <c r="C114" s="73"/>
      <c r="D114" s="40"/>
      <c r="E114" s="58"/>
      <c r="F114" s="58"/>
    </row>
    <row r="115" spans="1:6" ht="12.75">
      <c r="A115" s="58"/>
      <c r="B115" s="39"/>
      <c r="C115" s="73"/>
      <c r="D115" s="40"/>
      <c r="E115" s="58"/>
      <c r="F115" s="58"/>
    </row>
    <row r="116" spans="1:6" ht="12.75">
      <c r="A116" s="58"/>
      <c r="B116" s="39"/>
      <c r="C116" s="73"/>
      <c r="D116" s="40"/>
      <c r="E116" s="58"/>
      <c r="F116" s="58"/>
    </row>
    <row r="117" spans="1:6" ht="12.75">
      <c r="A117" s="58"/>
      <c r="B117" s="39"/>
      <c r="C117" s="73"/>
      <c r="D117" s="40"/>
      <c r="E117" s="58"/>
      <c r="F117" s="58"/>
    </row>
    <row r="118" spans="1:6" ht="12.75">
      <c r="A118" s="58"/>
      <c r="B118" s="39"/>
      <c r="C118" s="73"/>
      <c r="D118" s="40"/>
      <c r="E118" s="58"/>
      <c r="F118" s="58"/>
    </row>
    <row r="119" spans="1:6" ht="12.75">
      <c r="A119" s="58"/>
      <c r="B119" s="39"/>
      <c r="C119" s="73"/>
      <c r="D119" s="40"/>
      <c r="E119" s="58"/>
      <c r="F119" s="58"/>
    </row>
    <row r="120" spans="1:6" ht="12.75">
      <c r="A120" s="58"/>
      <c r="B120" s="39"/>
      <c r="C120" s="73"/>
      <c r="D120" s="40"/>
      <c r="E120" s="58"/>
      <c r="F120" s="58"/>
    </row>
    <row r="121" spans="1:6" ht="12.75">
      <c r="A121" s="58"/>
      <c r="B121" s="39"/>
      <c r="C121" s="73"/>
      <c r="D121" s="40"/>
      <c r="E121" s="58"/>
      <c r="F121" s="58"/>
    </row>
    <row r="122" spans="1:6" ht="12.75">
      <c r="A122" s="58"/>
      <c r="B122" s="39"/>
      <c r="C122" s="73"/>
      <c r="D122" s="40"/>
      <c r="E122" s="58"/>
      <c r="F122" s="58"/>
    </row>
    <row r="123" spans="1:6" ht="12.75">
      <c r="A123" s="58"/>
      <c r="B123" s="58"/>
      <c r="C123" s="58"/>
      <c r="D123" s="58"/>
      <c r="E123" s="58"/>
      <c r="F123" s="58"/>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Feuil7"/>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3" customFormat="1" ht="19.5" customHeight="1">
      <c r="A9" s="13" t="s">
        <v>51</v>
      </c>
    </row>
    <row r="10" spans="1:2" ht="21.75" customHeight="1">
      <c r="A10" s="15" t="s">
        <v>35</v>
      </c>
      <c r="B10" s="136">
        <f>C61</f>
        <v>1.0899835074216604</v>
      </c>
    </row>
    <row r="11" ht="19.5" customHeight="1">
      <c r="A11" s="2"/>
    </row>
    <row r="12" spans="1:2" ht="12.75">
      <c r="A12" s="9" t="s">
        <v>25</v>
      </c>
      <c r="B12" s="6">
        <f>'Informations générales'!D16</f>
        <v>0</v>
      </c>
    </row>
    <row r="13" spans="1:2" ht="12.75">
      <c r="A13" s="78" t="s">
        <v>48</v>
      </c>
      <c r="B13" s="6">
        <f>'Informations générales'!D20</f>
        <v>0</v>
      </c>
    </row>
    <row r="14" spans="1:2" ht="12.75">
      <c r="A14" s="9" t="s">
        <v>24</v>
      </c>
      <c r="B14" s="10">
        <f>'Informations générales'!D13</f>
        <v>0</v>
      </c>
    </row>
    <row r="15" ht="12.75">
      <c r="A15" s="9"/>
    </row>
    <row r="16" ht="12.75">
      <c r="A16" s="9"/>
    </row>
    <row r="29" s="1" customFormat="1" ht="12.75"/>
    <row r="31" s="1" customFormat="1" ht="12.75"/>
    <row r="47" ht="13.5" thickBot="1"/>
    <row r="48" spans="2:3" ht="14.25" thickBot="1" thickTop="1">
      <c r="B48" s="17" t="s">
        <v>28</v>
      </c>
      <c r="C48" s="18" t="s">
        <v>29</v>
      </c>
    </row>
    <row r="49" spans="1:3" ht="20.25" customHeight="1" thickBot="1" thickTop="1">
      <c r="A49" s="33" t="str">
        <f>Questionnaire!A12</f>
        <v>1. Système assurance qualité</v>
      </c>
      <c r="B49" s="24">
        <f>Questionnaire!O14</f>
        <v>1</v>
      </c>
      <c r="C49" s="23">
        <f>AUDITquestionnaire!P14</f>
        <v>1.188235294117647</v>
      </c>
    </row>
    <row r="50" spans="1:3" ht="14.25" thickBot="1" thickTop="1">
      <c r="A50" s="25"/>
      <c r="B50" s="19"/>
      <c r="C50" s="20"/>
    </row>
    <row r="51" spans="1:3" ht="21" customHeight="1" thickBot="1" thickTop="1">
      <c r="A51" s="33" t="str">
        <f>Questionnaire!A27</f>
        <v>1.3.10</v>
      </c>
      <c r="B51" s="24" t="e">
        <f>Questionnaire!#REF!</f>
        <v>#REF!</v>
      </c>
      <c r="C51" s="23">
        <f>AUDITquestionnaire!P30</f>
        <v>1</v>
      </c>
    </row>
    <row r="52" spans="1:3" ht="14.25" thickBot="1" thickTop="1">
      <c r="A52" s="25"/>
      <c r="B52" s="19"/>
      <c r="C52" s="20"/>
    </row>
    <row r="53" spans="1:3" ht="22.5" customHeight="1" thickBot="1" thickTop="1">
      <c r="A53" s="33" t="e">
        <f>Questionnaire!#REF!</f>
        <v>#REF!</v>
      </c>
      <c r="B53" s="24">
        <f>Questionnaire!O38</f>
        <v>488</v>
      </c>
      <c r="C53" s="23">
        <f>AUDITquestionnaire!P42</f>
        <v>1</v>
      </c>
    </row>
    <row r="54" spans="1:3" ht="14.25" thickBot="1" thickTop="1">
      <c r="A54" s="25"/>
      <c r="B54" s="19"/>
      <c r="C54" s="20"/>
    </row>
    <row r="55" spans="1:3" ht="21" customHeight="1" thickBot="1" thickTop="1">
      <c r="A55" s="33" t="e">
        <f>Questionnaire!#REF!</f>
        <v>#REF!</v>
      </c>
      <c r="B55" s="24">
        <f>Questionnaire!O53</f>
        <v>24</v>
      </c>
      <c r="C55" s="23">
        <f>AUDITquestionnaire!P64</f>
        <v>1</v>
      </c>
    </row>
    <row r="56" spans="1:3" ht="14.25" thickBot="1" thickTop="1">
      <c r="A56" s="25"/>
      <c r="B56" s="19"/>
      <c r="C56" s="20"/>
    </row>
    <row r="57" spans="1:3" ht="19.5" customHeight="1" thickBot="1" thickTop="1">
      <c r="A57" s="33" t="str">
        <f>Questionnaire!A64</f>
        <v>4.4.2</v>
      </c>
      <c r="B57" s="24">
        <f>Questionnaire!O66</f>
        <v>6</v>
      </c>
      <c r="C57" s="23" t="str">
        <f>AUDITquestionnaire!P78</f>
        <v>Sans objet</v>
      </c>
    </row>
    <row r="58" spans="1:3" ht="14.25" thickBot="1" thickTop="1">
      <c r="A58" s="25"/>
      <c r="B58" s="19"/>
      <c r="C58" s="20"/>
    </row>
    <row r="59" spans="1:3" ht="21" customHeight="1" thickBot="1" thickTop="1">
      <c r="A59" s="33" t="e">
        <f>Questionnaire!#REF!</f>
        <v>#REF!</v>
      </c>
      <c r="B59" s="24" t="e">
        <f>Questionnaire!#REF!</f>
        <v>#REF!</v>
      </c>
      <c r="C59" s="23">
        <f>AUDITquestionnaire!P89</f>
        <v>1.2616822429906542</v>
      </c>
    </row>
    <row r="60" ht="14.25" thickBot="1" thickTop="1"/>
    <row r="61" spans="1:3" s="16" customFormat="1" ht="23.25" customHeight="1" thickBot="1">
      <c r="A61" s="21" t="s">
        <v>30</v>
      </c>
      <c r="B61" s="36" t="e">
        <f>Synthèse!B63</f>
        <v>#DIV/0!</v>
      </c>
      <c r="C61" s="38">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cbougle</cp:lastModifiedBy>
  <cp:lastPrinted>2015-02-26T09:46:43Z</cp:lastPrinted>
  <dcterms:created xsi:type="dcterms:W3CDTF">2008-01-10T14:07:47Z</dcterms:created>
  <dcterms:modified xsi:type="dcterms:W3CDTF">2016-11-30T10:14:20Z</dcterms:modified>
  <cp:category/>
  <cp:version/>
  <cp:contentType/>
  <cp:contentStatus/>
</cp:coreProperties>
</file>